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4290" windowWidth="15255" windowHeight="4530" activeTab="2"/>
  </bookViews>
  <sheets>
    <sheet name="Forecast" sheetId="1" r:id="rId1"/>
    <sheet name="rbspread" sheetId="2" r:id="rId2"/>
    <sheet name="ProjExp" sheetId="3" r:id="rId3"/>
  </sheets>
  <externalReferences>
    <externalReference r:id="rId6"/>
    <externalReference r:id="rId7"/>
    <externalReference r:id="rId8"/>
    <externalReference r:id="rId9"/>
  </externalReferences>
  <definedNames>
    <definedName name="ACC_101_2008">#REF!</definedName>
    <definedName name="ACC_101_2009">#REF!</definedName>
    <definedName name="ACC_108_2009">#REF!</definedName>
    <definedName name="Actual">#REF!,#REF!,#REF!,#REF!,#REF!,#REF!</definedName>
    <definedName name="Adjustments">#REF!</definedName>
    <definedName name="ADV_ADJ">#REF!</definedName>
    <definedName name="ADV_ADJ_UT">#REF!</definedName>
    <definedName name="ADV_ADJ_WY">#REF!</definedName>
    <definedName name="ADVERTISECORP">#REF!</definedName>
    <definedName name="ADVERTISESUMMARY">#REF!</definedName>
    <definedName name="ADVERTISEWP1">#REF!</definedName>
    <definedName name="ADVERTISEWP2">#REF!</definedName>
    <definedName name="ADVERTISEWP3">#REF!</definedName>
    <definedName name="ADVERTISEWP4">#REF!</definedName>
    <definedName name="Affl_ROR_Adj">#REF!</definedName>
    <definedName name="Affl_ROR_Adj_UT">#REF!</definedName>
    <definedName name="Affl_ROR_Adj_WY">#REF!</definedName>
    <definedName name="ALLINONE">#REF!</definedName>
    <definedName name="ALLOC_FACTORS_DATA">#REF!</definedName>
    <definedName name="ALLOC_FACTORS_DROP">#REF!</definedName>
    <definedName name="AllocationFactors">#REF!</definedName>
    <definedName name="ANN_DEP_ADJ_GEN">#REF!</definedName>
    <definedName name="ANN_DEP_ADJ_PROD">#REF!</definedName>
    <definedName name="ANN_DEP_ADJ_UT">#REF!</definedName>
    <definedName name="ANN_DEP_ADJ_WY">#REF!</definedName>
    <definedName name="AVE_101_WY">#REF!</definedName>
    <definedName name="AVE_105_UT">#REF!</definedName>
    <definedName name="AVE_106_GEN">#REF!</definedName>
    <definedName name="AVE_106_PROD">#REF!</definedName>
    <definedName name="AVE_106_UT">#REF!</definedName>
    <definedName name="AVE_106_WY">#REF!</definedName>
    <definedName name="AVE_108_GEN">#REF!</definedName>
    <definedName name="AVE_108_PROD">#REF!</definedName>
    <definedName name="AVE_108_UT">#REF!</definedName>
    <definedName name="AVE_108_WY">#REF!</definedName>
    <definedName name="AVE_111_GEN">#REF!</definedName>
    <definedName name="AVE_111_PROD">#REF!</definedName>
    <definedName name="AVE_111_UT">#REF!</definedName>
    <definedName name="AVE_111_WY">#REF!</definedName>
    <definedName name="AVE_154_WY">#REF!</definedName>
    <definedName name="AVE_1641_PROD">#REF!</definedName>
    <definedName name="AVE_165_GEN">#REF!</definedName>
    <definedName name="AVE_2351_UT">#REF!</definedName>
    <definedName name="AVE_2351_WY">#REF!</definedName>
    <definedName name="AVE_2531_GEN">#REF!</definedName>
    <definedName name="AVE_255_GEN">#REF!</definedName>
    <definedName name="AVE_255_PROD">#REF!</definedName>
    <definedName name="AVE_255_UT">#REF!</definedName>
    <definedName name="AVE_255_WY">#REF!</definedName>
    <definedName name="AVE_282_GEN">#REF!</definedName>
    <definedName name="AVE_282_PROD">#REF!</definedName>
    <definedName name="AVE_282_UT">#REF!</definedName>
    <definedName name="AVE_282_WY">#REF!</definedName>
    <definedName name="AVE_2821_GEN">#REF!</definedName>
    <definedName name="AVE_2821_PROD">#REF!</definedName>
    <definedName name="AVE_2821_UT">#REF!</definedName>
    <definedName name="AVE_2821_WY">#REF!</definedName>
    <definedName name="AVE_2826_GEN">#REF!</definedName>
    <definedName name="AVE_RB_101_PROD_ADJ">#REF!</definedName>
    <definedName name="AVE_RB_108_PROD_ADJ">#REF!</definedName>
    <definedName name="AVE_RB_111_PROD_ADJ">#REF!</definedName>
    <definedName name="AVE_SEL_ADJ_101_PROD">#REF!</definedName>
    <definedName name="AVE_SEL_ADJ_108_PROD">#REF!</definedName>
    <definedName name="AVE_SEL_ADJ_111_PROD">#REF!</definedName>
    <definedName name="AVE_UND_STO">#REF!</definedName>
    <definedName name="AVG_154_UT">#REF!</definedName>
    <definedName name="AVG_INCENTIVE">#REF!</definedName>
    <definedName name="BAD_DEBT_ADJ_UT">#REF!</definedName>
    <definedName name="BAD_DEBT_ADJ_WY">#REF!</definedName>
    <definedName name="BANK_VAC">#REF!</definedName>
    <definedName name="baseenddate">#REF!</definedName>
    <definedName name="CapStr">#REF!</definedName>
    <definedName name="CASE_ADJ_LABOR_WYO">#REF!</definedName>
    <definedName name="CASE_LABOR_ADJ">#REF!</definedName>
    <definedName name="CASEADJ_LABOR_UT">#REF!</definedName>
    <definedName name="CASERBSCENARIOS">#REF!</definedName>
    <definedName name="CASEWCCFormula">#REF!</definedName>
    <definedName name="CASEWCCNumber">#REF!</definedName>
    <definedName name="CCSSUMMARY">#REF!</definedName>
    <definedName name="CISRETIREMENT">#REF!</definedName>
    <definedName name="CO2_ADJ_UT">#REF!</definedName>
    <definedName name="CO2_ADJ_WY">#REF!</definedName>
    <definedName name="CO2_EXP_LIAB_UTAH">#REF!</definedName>
    <definedName name="CO2_FTX_LIAB_UTAH">#REF!</definedName>
    <definedName name="CO2_HOT">#REF!</definedName>
    <definedName name="CO2_STTX_LIAB_UTAH">#REF!</definedName>
    <definedName name="COI4DNG">'[2]CRITERIA'!$B$533:$D$534</definedName>
    <definedName name="COI4DTH">'[2]CRITERIA'!$B$530:$D$531</definedName>
    <definedName name="COI4GAS">'[2]CRITERIA'!$B$536:$D$537</definedName>
    <definedName name="COICDNG">'[2]CRITERIA'!$B$544:$D$546</definedName>
    <definedName name="COICDTH">'[2]CRITERIA'!$B$540:$D$542</definedName>
    <definedName name="COICGAS">'[2]CRITERIA'!$B$548:$D$550</definedName>
    <definedName name="COMM_REV_CO">#REF!</definedName>
    <definedName name="COMM_REV_ID">#REF!</definedName>
    <definedName name="COMM_REV_UT">#REF!</definedName>
    <definedName name="COMM_REV_WY">#REF!</definedName>
    <definedName name="CONTROLPANEL">#REF!</definedName>
    <definedName name="CORDAPTIX">#REF!</definedName>
    <definedName name="CORP_ROI">#REF!</definedName>
    <definedName name="COSFactors">#REF!</definedName>
    <definedName name="COSInput">#REF!</definedName>
    <definedName name="COSSummary">#REF!</definedName>
    <definedName name="crit_374_bal10">#REF!</definedName>
    <definedName name="crit_374_bal11">#REF!</definedName>
    <definedName name="crit_374_bal12">#REF!</definedName>
    <definedName name="crit_374_bal7">#REF!</definedName>
    <definedName name="crit_374_bal8">#REF!</definedName>
    <definedName name="crit_374_bal9">#REF!</definedName>
    <definedName name="crit_375_bal10">#REF!</definedName>
    <definedName name="crit_375_bal11">#REF!</definedName>
    <definedName name="crit_375_bal12">#REF!</definedName>
    <definedName name="crit_375_bal7">#REF!</definedName>
    <definedName name="crit_375_bal8">#REF!</definedName>
    <definedName name="crit_375_bal9">#REF!</definedName>
    <definedName name="crit_376_bal10">#REF!</definedName>
    <definedName name="crit_376_bal11">#REF!</definedName>
    <definedName name="crit_376_bal12">#REF!</definedName>
    <definedName name="crit_376_bal7">#REF!</definedName>
    <definedName name="crit_376_bal8">#REF!</definedName>
    <definedName name="crit_376_bal9">#REF!</definedName>
    <definedName name="crit_377_bal10">#REF!</definedName>
    <definedName name="crit_377_bal11">#REF!</definedName>
    <definedName name="crit_377_bal12">#REF!</definedName>
    <definedName name="crit_377_bal7">#REF!</definedName>
    <definedName name="crit_377_bal8">#REF!</definedName>
    <definedName name="crit_377_bal9">#REF!</definedName>
    <definedName name="crit_378_bal10">#REF!</definedName>
    <definedName name="crit_378_bal11">#REF!</definedName>
    <definedName name="crit_378_bal12">#REF!</definedName>
    <definedName name="crit_378_bal7">#REF!</definedName>
    <definedName name="crit_378_bal8">#REF!</definedName>
    <definedName name="crit_378_bal9">#REF!</definedName>
    <definedName name="crit_380_bal10">#REF!</definedName>
    <definedName name="crit_380_bal11">#REF!</definedName>
    <definedName name="crit_380_bal12">#REF!</definedName>
    <definedName name="crit_380_bal7">#REF!</definedName>
    <definedName name="crit_380_bal8">#REF!</definedName>
    <definedName name="crit_380_bal9">#REF!</definedName>
    <definedName name="crit_381_bal10">#REF!</definedName>
    <definedName name="crit_381_bal11">#REF!</definedName>
    <definedName name="crit_381_bal12">#REF!</definedName>
    <definedName name="crit_381_bal7">#REF!</definedName>
    <definedName name="crit_381_bal8">#REF!</definedName>
    <definedName name="crit_381_bal9">#REF!</definedName>
    <definedName name="crit_383_bal10">#REF!</definedName>
    <definedName name="crit_383_bal11">#REF!</definedName>
    <definedName name="crit_383_bal12">#REF!</definedName>
    <definedName name="crit_383_bal7">#REF!</definedName>
    <definedName name="crit_383_bal8">#REF!</definedName>
    <definedName name="crit_383_bal9">#REF!</definedName>
    <definedName name="crit_387_bal10">#REF!</definedName>
    <definedName name="crit_387_bal11">#REF!</definedName>
    <definedName name="crit_387_bal12">#REF!</definedName>
    <definedName name="crit_387_bal7">#REF!</definedName>
    <definedName name="crit_387_bal8">#REF!</definedName>
    <definedName name="crit_387_bal9">#REF!</definedName>
    <definedName name="crit_389_bal10">#REF!</definedName>
    <definedName name="crit_389_bal11">#REF!</definedName>
    <definedName name="crit_389_bal12">#REF!</definedName>
    <definedName name="crit_389_bal7">#REF!</definedName>
    <definedName name="crit_389_bal8">#REF!</definedName>
    <definedName name="crit_389_bal9">#REF!</definedName>
    <definedName name="crit_390_bal10">#REF!</definedName>
    <definedName name="crit_390_bal11">#REF!</definedName>
    <definedName name="crit_390_bal12">#REF!</definedName>
    <definedName name="crit_390_bal7">#REF!</definedName>
    <definedName name="crit_390_bal8">#REF!</definedName>
    <definedName name="crit_390_bal9">#REF!</definedName>
    <definedName name="crit_391_bal10">#REF!</definedName>
    <definedName name="crit_391_bal11">#REF!</definedName>
    <definedName name="crit_391_bal12">#REF!</definedName>
    <definedName name="crit_391_bal7">#REF!</definedName>
    <definedName name="crit_391_bal8">#REF!</definedName>
    <definedName name="crit_391_bal9">#REF!</definedName>
    <definedName name="crit_391_prod_bal10">#REF!</definedName>
    <definedName name="crit_391_prod_bal11">#REF!</definedName>
    <definedName name="crit_391_prod_bal12">#REF!</definedName>
    <definedName name="crit_391_prod_bal7">#REF!</definedName>
    <definedName name="crit_391_prod_bal8">#REF!</definedName>
    <definedName name="crit_391_prod_bal9">#REF!</definedName>
    <definedName name="crit_392_bal10">#REF!</definedName>
    <definedName name="crit_392_bal11">#REF!</definedName>
    <definedName name="crit_392_bal12">#REF!</definedName>
    <definedName name="crit_392_bal7">#REF!</definedName>
    <definedName name="crit_392_bal8">#REF!</definedName>
    <definedName name="crit_392_bal9">#REF!</definedName>
    <definedName name="crit_393_bal10">#REF!</definedName>
    <definedName name="crit_393_bal11">#REF!</definedName>
    <definedName name="crit_393_bal12">#REF!</definedName>
    <definedName name="crit_393_bal7">#REF!</definedName>
    <definedName name="crit_393_bal8">#REF!</definedName>
    <definedName name="crit_393_bal9">#REF!</definedName>
    <definedName name="crit_394_bal10">#REF!</definedName>
    <definedName name="crit_394_bal11">#REF!</definedName>
    <definedName name="crit_394_bal12">#REF!</definedName>
    <definedName name="crit_394_bal7">#REF!</definedName>
    <definedName name="crit_394_bal8">#REF!</definedName>
    <definedName name="crit_394_bal9">#REF!</definedName>
    <definedName name="crit_395_bal10">#REF!</definedName>
    <definedName name="crit_395_bal11">#REF!</definedName>
    <definedName name="crit_395_bal12">#REF!</definedName>
    <definedName name="crit_395_bal7">#REF!</definedName>
    <definedName name="crit_395_bal8">#REF!</definedName>
    <definedName name="crit_395_bal9">#REF!</definedName>
    <definedName name="crit_396_bal10">#REF!</definedName>
    <definedName name="crit_396_bal11">#REF!</definedName>
    <definedName name="crit_396_bal12">#REF!</definedName>
    <definedName name="crit_396_bal7">#REF!</definedName>
    <definedName name="crit_396_bal8">#REF!</definedName>
    <definedName name="crit_396_bal9">#REF!</definedName>
    <definedName name="crit_397_bal10">#REF!</definedName>
    <definedName name="crit_397_bal11">#REF!</definedName>
    <definedName name="crit_397_bal12">#REF!</definedName>
    <definedName name="crit_397_bal7">#REF!</definedName>
    <definedName name="crit_397_bal8">#REF!</definedName>
    <definedName name="crit_397_bal9">#REF!</definedName>
    <definedName name="crit_398_bal10">#REF!</definedName>
    <definedName name="crit_398_bal11">#REF!</definedName>
    <definedName name="crit_398_bal12">#REF!</definedName>
    <definedName name="crit_398_bal7">#REF!</definedName>
    <definedName name="crit_398_bal8">#REF!</definedName>
    <definedName name="crit_398_bal9">#REF!</definedName>
    <definedName name="db_elec_gen">'[4]QGC_RATES_GNL_PLANT'!$A$1:$C$35</definedName>
    <definedName name="dblink">'[4]QGC_RATES_101_WY'!$A:$E</definedName>
    <definedName name="Decouple">#REF!</definedName>
    <definedName name="Decouple1">#REF!</definedName>
    <definedName name="Decouple1a">#REF!</definedName>
    <definedName name="Decouple2">#REF!</definedName>
    <definedName name="Decouple2A">#REF!</definedName>
    <definedName name="Decouple2B">#REF!</definedName>
    <definedName name="Decouple3">#REF!</definedName>
    <definedName name="Decouple4">#REF!</definedName>
    <definedName name="Decouple5">#REF!</definedName>
    <definedName name="Decouple6">#REF!</definedName>
    <definedName name="Decouple6a">#REF!</definedName>
    <definedName name="Decouple6B">#REF!</definedName>
    <definedName name="Decouple6c">#REF!</definedName>
    <definedName name="Decouple7">#REF!</definedName>
    <definedName name="Decouple8">#REF!</definedName>
    <definedName name="Decouple9">#REF!</definedName>
    <definedName name="DON_ADJ">#REF!</definedName>
    <definedName name="DON_ADJ_UT">#REF!</definedName>
    <definedName name="DON_ADJ_WY">#REF!</definedName>
    <definedName name="DONATIONSCORP">#REF!</definedName>
    <definedName name="DONATIONSSUMMARY">#REF!</definedName>
    <definedName name="DPUORIGINAL">#REF!</definedName>
    <definedName name="DPUORIGINAL1">#REF!</definedName>
    <definedName name="DPUSUMMARY">#REF!</definedName>
    <definedName name="EVENT_ADJ">#REF!</definedName>
    <definedName name="EVENT_ADJ_UT">#REF!</definedName>
    <definedName name="EVENT_ADJ_WY">#REF!</definedName>
    <definedName name="EXPENSE_SENARIOS">#REF!</definedName>
    <definedName name="GATHER">#REF!</definedName>
    <definedName name="GH">#REF!</definedName>
    <definedName name="GrossPlantFormula">#REF!</definedName>
    <definedName name="GrossPlantNumber">#REF!</definedName>
    <definedName name="GTI_ADJ">#REF!</definedName>
    <definedName name="GTI_ADJ_UT">#REF!</definedName>
    <definedName name="GTI_ADJ_WY">#REF!</definedName>
    <definedName name="HIST_101_PROD">#REF!</definedName>
    <definedName name="HIST_108_PROD">#REF!</definedName>
    <definedName name="HIST_111_PROD">#REF!</definedName>
    <definedName name="HIST_403_GEN">#REF!</definedName>
    <definedName name="HIST_403_PROD">#REF!</definedName>
    <definedName name="HIST_403_UT">#REF!</definedName>
    <definedName name="HIST_403_WY">#REF!</definedName>
    <definedName name="Home">#REF!</definedName>
    <definedName name="IDGSDNG">'[2]CRITERIA'!$B$362:$D$363</definedName>
    <definedName name="IDGSDTH">'[2]CRITERIA'!$B$359:$D$360</definedName>
    <definedName name="IDGSGAS">'[2]CRITERIA'!$B$368:$D$369</definedName>
    <definedName name="IDGSSNG">'[2]CRITERIA'!$B$365:$D$366</definedName>
    <definedName name="IDIS2DNG">'[2]CRITERIA'!$B$376:$D$378</definedName>
    <definedName name="IDIS2DTH">'[2]CRITERIA'!$B$372:$D$374</definedName>
    <definedName name="IDIS2GAS">'[2]CRITERIA'!$B$384:$D$386</definedName>
    <definedName name="IDIS2SNG">'[2]CRITERIA'!$B$380:$D$382</definedName>
    <definedName name="INCENT_ADJ">#REF!</definedName>
    <definedName name="INCENT_ADJ_UT">#REF!</definedName>
    <definedName name="INCENT_ADJ_WY">#REF!</definedName>
    <definedName name="INCENTIVECORP">#REF!</definedName>
    <definedName name="INCENTIVESUMMARY">#REF!</definedName>
    <definedName name="INFOCOM_CREDIT">#REF!</definedName>
    <definedName name="INFOCOM_CREDIT1">#REF!</definedName>
    <definedName name="INFOCOM_REFUND">#REF!</definedName>
    <definedName name="INSENTIVEQGC">#REF!</definedName>
    <definedName name="JJIONJI">'[1]Expenses'!$G$372</definedName>
    <definedName name="JurisCASEFormula">#REF!</definedName>
    <definedName name="JurisCASENumber">#REF!</definedName>
    <definedName name="JurisRORFormula">#REF!</definedName>
    <definedName name="JurisRORNumber">#REF!</definedName>
    <definedName name="LAB_UT">#REF!</definedName>
    <definedName name="LABADJ2">#REF!</definedName>
    <definedName name="LABOR_ADJ">#REF!</definedName>
    <definedName name="LABOR_ADJ_UT">#REF!</definedName>
    <definedName name="LABOR_ADJ_WY">#REF!</definedName>
    <definedName name="LABOR_SCENARIOS">#REF!</definedName>
    <definedName name="LABORADJ">#REF!</definedName>
    <definedName name="MIN_FT2">#REF!</definedName>
    <definedName name="MIN_FTE">#REF!</definedName>
    <definedName name="MIN_IC_WY">#REF!</definedName>
    <definedName name="MODEL">#REF!</definedName>
    <definedName name="OAK_CITY">#REF!</definedName>
    <definedName name="OtherRevScenarios">#REF!</definedName>
    <definedName name="pension">#REF!</definedName>
    <definedName name="PHANTOMCORP">#REF!</definedName>
    <definedName name="PHANTOMQGC">#REF!</definedName>
    <definedName name="PHANTOMQRS">#REF!</definedName>
    <definedName name="PHANTOMSUMMARY">#REF!</definedName>
    <definedName name="PHTMSTK_ADJ">#REF!</definedName>
    <definedName name="PHTMSTK_ADJ_UT">#REF!</definedName>
    <definedName name="PHTMSTK_ADJ_WY">#REF!</definedName>
    <definedName name="POST_ADJ">#REF!</definedName>
    <definedName name="POST_ADJ_UT">#REF!</definedName>
    <definedName name="POST_ADJ_WY">#REF!</definedName>
    <definedName name="Print">#REF!</definedName>
    <definedName name="_xlnm.Print_Area" localSheetId="0">'Forecast'!$A$1:$V$81</definedName>
    <definedName name="_xlnm.Print_Area" localSheetId="2">'ProjExp'!$A$1:$I$304</definedName>
    <definedName name="_xlnm.Print_Area" localSheetId="1">'rbspread'!$A$1:$AC$270</definedName>
    <definedName name="print_files">#REF!</definedName>
    <definedName name="_xlnm.Print_Titles" localSheetId="0">'Forecast'!$A:$D</definedName>
    <definedName name="_xlnm.Print_Titles" localSheetId="2">'ProjExp'!$1:$7</definedName>
    <definedName name="_xlnm.Print_Titles" localSheetId="1">'rbspread'!$1:$6</definedName>
    <definedName name="PT_OTH_REV_UT">#REF!</definedName>
    <definedName name="PT_OTH_REV_WY">#REF!</definedName>
    <definedName name="QES_ADJ">#REF!</definedName>
    <definedName name="QES_ADJ_UT">#REF!</definedName>
    <definedName name="QES_ADJ_WY">#REF!</definedName>
    <definedName name="QESDETAIL1">#REF!</definedName>
    <definedName name="QESSUMMARY">#REF!</definedName>
    <definedName name="QGCSUMMARY">#REF!</definedName>
    <definedName name="QPEC_UTAH">#REF!</definedName>
    <definedName name="QPEC_WYO">#REF!</definedName>
    <definedName name="QRS_ROI">#REF!</definedName>
    <definedName name="range">#REF!</definedName>
    <definedName name="RateBaseFormula">#REF!</definedName>
    <definedName name="RateBaseNumber">#REF!</definedName>
    <definedName name="RateBaseScenarios">#REF!</definedName>
    <definedName name="REALLOCATION">#REF!</definedName>
    <definedName name="REALLOCATION2">#REF!</definedName>
    <definedName name="report">#REF!</definedName>
    <definedName name="REPORT1">#REF!</definedName>
    <definedName name="RES_ACC_ADJ">#REF!</definedName>
    <definedName name="RES_ACC_ADJ_UT">#REF!</definedName>
    <definedName name="RES_ACC_ADJ_WY">#REF!</definedName>
    <definedName name="RevenueScenarios">#REF!</definedName>
    <definedName name="REVSUMMARY1">#REF!</definedName>
    <definedName name="REVSUMMARY2">#REF!</definedName>
    <definedName name="RORAIRCRAFT">#REF!</definedName>
    <definedName name="RORCORP">#REF!</definedName>
    <definedName name="RORQIC">#REF!</definedName>
    <definedName name="RORQRS">#REF!</definedName>
    <definedName name="RORSUMMARY">#REF!</definedName>
    <definedName name="SalesFormula">#REF!</definedName>
    <definedName name="SalesNumber">#REF!</definedName>
    <definedName name="Scenarios">#REF!</definedName>
    <definedName name="SNG_REV_ID">#REF!</definedName>
    <definedName name="SNG_REV_UT">#REF!</definedName>
    <definedName name="SNG_REV_WY">#REF!</definedName>
    <definedName name="SPORTING">#REF!</definedName>
    <definedName name="ST_TAX_ADJ">#REF!</definedName>
    <definedName name="ST_TAX_ADJ_UT">#REF!</definedName>
    <definedName name="ST_TAX_ADJ_WY">#REF!</definedName>
    <definedName name="Start_Print">#REF!</definedName>
    <definedName name="Summaries">#REF!</definedName>
    <definedName name="summarieswyo">#REF!</definedName>
    <definedName name="SYSCASEFormula">#REF!</definedName>
    <definedName name="SYSCASENumber">#REF!</definedName>
    <definedName name="SYSRORFormula">#REF!</definedName>
    <definedName name="SYSRORNumber">#REF!</definedName>
    <definedName name="TICKETS">#REF!</definedName>
    <definedName name="TITLE">#REF!</definedName>
    <definedName name="TITLE2">#REF!</definedName>
    <definedName name="UNDERGROUND_STORAGE">#REF!</definedName>
    <definedName name="UNDERGROUND_STORAGE_RANGE">#REF!</definedName>
    <definedName name="UTAHSUMMARY">#REF!</definedName>
    <definedName name="UTE1DNG">'[2]CRITERIA'!$B$285:$D$286</definedName>
    <definedName name="UTE1DTH">'[2]CRITERIA'!$B$282:$D$283</definedName>
    <definedName name="UTE1GAS">'[2]CRITERIA'!$B$291:$D$292</definedName>
    <definedName name="UTE1SNG">'[2]CRITERIA'!$B$288:$D$289</definedName>
    <definedName name="UTF1DNG">'[2]CRITERIA'!$B$71:$D$72</definedName>
    <definedName name="UTF1DTH">'[2]CRITERIA'!$B$68:$D$69</definedName>
    <definedName name="UTF1EDNG">'[2]CRITERIA'!$B$178:$D$179</definedName>
    <definedName name="UTF1EDTH">'[2]CRITERIA'!$B$175:$D$176</definedName>
    <definedName name="UTF1EGAS">'[2]CRITERIA'!$B$184:$D$185</definedName>
    <definedName name="UTF1ESNG">'[2]CRITERIA'!$B$181:$D$182</definedName>
    <definedName name="UTF1GAS">'[2]CRITERIA'!$B$77:$D$78</definedName>
    <definedName name="UTF1SNG">'[2]CRITERIA'!$B$74:$D$75</definedName>
    <definedName name="UTF3DNG">'[2]CRITERIA'!$B$105:$D$106</definedName>
    <definedName name="UTF3DTH">'[2]CRITERIA'!$B$102:$D$103</definedName>
    <definedName name="UTF3GAS">'[2]CRITERIA'!$B$111:$D$112</definedName>
    <definedName name="UTF3SNG">'[2]CRITERIA'!$B$108:$D$109</definedName>
    <definedName name="UTFT1DNG">'[2]CRITERIA'!$B$230:$D$232</definedName>
    <definedName name="UTFT1DTH">'[2]CRITERIA'!$B$226:$D$228</definedName>
    <definedName name="UTFT1GAS">'[2]CRITERIA'!$B$238:$D$240</definedName>
    <definedName name="UTFT1SNG">'[2]CRITERIA'!$B$234:$D$236</definedName>
    <definedName name="UTFT2DNG">'[2]CRITERIA'!$B$246:$D$247</definedName>
    <definedName name="UTFT2DTH">'[2]CRITERIA'!$B$243:$D$244</definedName>
    <definedName name="UTFT2GAS">'[2]CRITERIA'!$B$252:$D$253</definedName>
    <definedName name="UTFT2SNG">'[2]CRITERIA'!$B$249:$D$250</definedName>
    <definedName name="UTFTEDNG">'[2]CRITERIA'!$B$259:$D$260</definedName>
    <definedName name="UTFTEDTH">'[2]CRITERIA'!$B$256:$D$257</definedName>
    <definedName name="UTFTEGAS">'[2]CRITERIA'!$B$265:$D$266</definedName>
    <definedName name="UTFTESNG">'[2]CRITERIA'!$B$262:$D$263</definedName>
    <definedName name="UTGSCST">'[2]CRITERIA'!$B$10:$D$11</definedName>
    <definedName name="UTGSDNG">'[2]CRITERIA'!$B$13:$D$14</definedName>
    <definedName name="UTGSDTH">'[2]CRITERIA'!$B$7:$D$8</definedName>
    <definedName name="UTGSECST">'[2]CRITERIA'!$B$31:$D$32</definedName>
    <definedName name="UTGSEDNG">'[2]CRITERIA'!$B$34:$D$35</definedName>
    <definedName name="UTGSEDTH">'[2]CRITERIA'!$B$28:$D$29</definedName>
    <definedName name="UTGSEGAS">'[2]CRITERIA'!$B$40:$D$41</definedName>
    <definedName name="UTGSESIF">'[2]CRITERIA'!$B$43:$D$44</definedName>
    <definedName name="UTGSESNG">'[2]CRITERIA'!$B$37:$D$38</definedName>
    <definedName name="UTGSGAS">'[2]CRITERIA'!$B$19:$D$20</definedName>
    <definedName name="UTGSSCST">'[2]CRITERIA'!$B$51:$D$52</definedName>
    <definedName name="UTGSSDNG">'[2]CRITERIA'!$B$54:$D$55</definedName>
    <definedName name="UTGSSDTH">'[2]CRITERIA'!$B$48:$D$49</definedName>
    <definedName name="UTGSSGAS">'[2]CRITERIA'!$B$60:$D$61</definedName>
    <definedName name="UTGSSIF">'[2]CRITERIA'!$B$23:$D$24</definedName>
    <definedName name="UTGSSNG">'[2]CRITERIA'!$B$16:$D$17</definedName>
    <definedName name="UTGSSSIF">'[2]CRITERIA'!$B$63:$D$64</definedName>
    <definedName name="UTGSSSNG">'[2]CRITERIA'!$B$57:$D$58</definedName>
    <definedName name="UTI2DNG">'[2]CRITERIA'!$B$132:$D$134</definedName>
    <definedName name="UTI2DTH">'[2]CRITERIA'!$B$128:$D$130</definedName>
    <definedName name="UTI2GAS">'[2]CRITERIA'!$B$140:$D$142</definedName>
    <definedName name="UTI2SNG">'[2]CRITERIA'!$B$136:$D$138</definedName>
    <definedName name="UTI4DNG">'[2]CRITERIA'!$B$342:$D$343</definedName>
    <definedName name="UTI4DTH">'[2]CRITERIA'!$B$339:$D$340</definedName>
    <definedName name="UTI4GAS">'[2]CRITERIA'!$B$348:$D$349</definedName>
    <definedName name="UTI4SNG">'[2]CRITERIA'!$B$345:$D$346</definedName>
    <definedName name="UTIS2DNG">'[2]CRITERIA'!$B$149:$D$151</definedName>
    <definedName name="UTIS2DTH">'[2]CRITERIA'!$B$145:$D$147</definedName>
    <definedName name="UTIS2GAS">'[2]CRITERIA'!$B$157:$D$159</definedName>
    <definedName name="UTIS2SNG">'[2]CRITERIA'!$B$153:$D$155</definedName>
    <definedName name="UTIS4DNG">'[2]CRITERIA'!$B$165:$D$166</definedName>
    <definedName name="UTIS4DTH">'[2]CRITERIA'!$B$162:$D$163</definedName>
    <definedName name="UTIS4GAS">'[2]CRITERIA'!$B$171:$D$172</definedName>
    <definedName name="UTIS4SNG">'[2]CRITERIA'!$B$168:$D$169</definedName>
    <definedName name="UTITDNG">'[2]CRITERIA'!$B$196:$D$198</definedName>
    <definedName name="UTITDTH">'[2]CRITERIA'!$B$192:$D$194</definedName>
    <definedName name="UTITGAS">'[2]CRITERIA'!$B$204:$D$206</definedName>
    <definedName name="UTITSDNG">'[2]CRITERIA'!$B$213:$D$215</definedName>
    <definedName name="UTITSDTH">'[2]CRITERIA'!$B$209:$D$211</definedName>
    <definedName name="UTITSGAS">'[2]CRITERIA'!$B$221:$D$223</definedName>
    <definedName name="UTITSNG">'[2]CRITERIA'!$B$200:$D$202</definedName>
    <definedName name="UTITSSNG">'[2]CRITERIA'!$B$217:$D$219</definedName>
    <definedName name="UTMTDNG">'[2]CRITERIA'!$B$272:$D$273</definedName>
    <definedName name="UTMTDTH">'[2]CRITERIA'!$B$269:$D$270</definedName>
    <definedName name="UTMTGAS">'[2]CRITERIA'!$B$278:$D$279</definedName>
    <definedName name="UTMTSNG">'[2]CRITERIA'!$B$275:$D$276</definedName>
    <definedName name="UTNGVDNG">'[2]CRITERIA'!$B$88:$D$89</definedName>
    <definedName name="UTNGVDTH">'[2]CRITERIA'!$B$85:$D$86</definedName>
    <definedName name="UTNGVGAS">'[2]CRITERIA'!$B$94:$D$95</definedName>
    <definedName name="UTNGVSNG">'[2]CRITERIA'!$B$91:$D$92</definedName>
    <definedName name="UTP1DNG">'[2]CRITERIA'!$B$303:$D$304</definedName>
    <definedName name="UTP1DTH">'[2]CRITERIA'!$B$300:$D$301</definedName>
    <definedName name="UTP1GAS">'[2]CRITERIA'!$B$309:$D$310</definedName>
    <definedName name="UTP1SNG">'[2]CRITERIA'!$B$306:$D$307</definedName>
    <definedName name="WCCFormula">#REF!</definedName>
    <definedName name="WCCNumber">#REF!</definedName>
    <definedName name="WEX_ADJ_101_PROD">#REF!</definedName>
    <definedName name="WEX_ADJ_108_PROD">#REF!</definedName>
    <definedName name="WEX_ADJ_111_PROD">#REF!</definedName>
    <definedName name="WYF1DNG">'[2]CRITERIA'!$B$413:$D$414</definedName>
    <definedName name="WYF1DTH">'[2]CRITERIA'!$B$410:$D$411</definedName>
    <definedName name="WYF1GAS">'[2]CRITERIA'!$B$416:$D$417</definedName>
    <definedName name="WYGSDNG">'[2]CRITERIA'!$B$400:$D$401</definedName>
    <definedName name="WYGSDTH">'[2]CRITERIA'!$B$397:$D$398</definedName>
    <definedName name="WYGSGAS">'[2]CRITERIA'!$B$403:$D$404</definedName>
    <definedName name="WYGSSIF">'[2]CRITERIA'!$B$406:$D$407</definedName>
    <definedName name="WYGSWDNG">'[2]CRITERIA'!$B$433:$D$434</definedName>
    <definedName name="WYGSWDTH">'[2]CRITERIA'!$B$430:$D$431</definedName>
    <definedName name="WYGSWGAS">'[2]CRITERIA'!$B$436:$D$437</definedName>
    <definedName name="WYI2DNG">'[2]CRITERIA'!$B$463:$D$464</definedName>
    <definedName name="WYI2DTH">'[2]CRITERIA'!$B$460:$D$461</definedName>
    <definedName name="WYI2GAS">'[2]CRITERIA'!$B$469:$D$470</definedName>
    <definedName name="WYI2SNG">'[2]CRITERIA'!$B$466:$D$467</definedName>
    <definedName name="WYI4DNG">'[2]CRITERIA'!$B$476:$D$477</definedName>
    <definedName name="WYI4DTH">'[2]CRITERIA'!$B$473:$D$474</definedName>
    <definedName name="WYI4GAS">'[2]CRITERIA'!$B$482:$D$483</definedName>
    <definedName name="WYI4SNG">'[2]CRITERIA'!$B$479:$D$480</definedName>
    <definedName name="WYICDNG">'[2]CRITERIA'!$B$506:$D$511</definedName>
    <definedName name="WYICDTH">'[2]CRITERIA'!$B$499:$D$504</definedName>
    <definedName name="WYICGAS">'[2]CRITERIA'!$B$513:$D$520</definedName>
    <definedName name="WYICSDNG">'[2]CRITERIA'!$B$453:$D$454</definedName>
    <definedName name="WYICSDTH">'[2]CRITERIA'!$B$450:$D$451</definedName>
    <definedName name="WYICSGAS">'[2]CRITERIA'!$B$456:$D$457</definedName>
    <definedName name="WYITDNG">'[2]CRITERIA'!$B$490:$D$492</definedName>
    <definedName name="WYITDTH">'[2]CRITERIA'!$B$486:$D$488</definedName>
    <definedName name="WYITGAS">'[2]CRITERIA'!$B$494:$D$496</definedName>
    <definedName name="WYNGVDNG">'[2]CRITERIA'!$B$423:$D$424</definedName>
    <definedName name="WYNGVDTH">'[2]CRITERIA'!$B$420:$D$421</definedName>
    <definedName name="WYNGVGAS">'[2]CRITERIA'!$B$426:$D$427</definedName>
    <definedName name="XX">'[3]Control Panel'!$B$8</definedName>
  </definedNames>
  <calcPr fullCalcOnLoad="1"/>
</workbook>
</file>

<file path=xl/sharedStrings.xml><?xml version="1.0" encoding="utf-8"?>
<sst xmlns="http://schemas.openxmlformats.org/spreadsheetml/2006/main" count="837" uniqueCount="297">
  <si>
    <t xml:space="preserve">13 MONTH </t>
  </si>
  <si>
    <t>Data</t>
  </si>
  <si>
    <t>108/111</t>
  </si>
  <si>
    <t>FORECASTED</t>
  </si>
  <si>
    <t>Total</t>
  </si>
  <si>
    <t>Production</t>
  </si>
  <si>
    <t>Distribution - Wyoming</t>
  </si>
  <si>
    <t>Distribution - Utah</t>
  </si>
  <si>
    <t>General</t>
  </si>
  <si>
    <t>101/106</t>
  </si>
  <si>
    <t>Intangible</t>
  </si>
  <si>
    <t>235-1</t>
  </si>
  <si>
    <t>Gas Plant in Service  1/</t>
  </si>
  <si>
    <t>Materials &amp; Supplies  3/</t>
  </si>
  <si>
    <t>Prepayments  4/</t>
  </si>
  <si>
    <t>Customer Deposits  5/</t>
  </si>
  <si>
    <t>Contributions in Aid of Const.  6/</t>
  </si>
  <si>
    <t>Investment Tax Credits  7/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</si>
  <si>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</si>
  <si>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</si>
  <si>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</si>
  <si>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</si>
  <si>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</si>
  <si>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</si>
  <si>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</si>
  <si>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</si>
  <si>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</si>
  <si>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</si>
  <si>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</si>
  <si>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</si>
  <si>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</si>
  <si>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</si>
  <si>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Accumulated Depreciation &amp; Amortization  2/</t>
  </si>
  <si>
    <t>Accum Deferred Income Tax  8/</t>
  </si>
  <si>
    <t>13 Month</t>
  </si>
  <si>
    <t>Wyoming</t>
  </si>
  <si>
    <t xml:space="preserve">13 Month </t>
  </si>
  <si>
    <t>Average</t>
  </si>
  <si>
    <t>FERC Acct</t>
  </si>
  <si>
    <t>Description</t>
  </si>
  <si>
    <t>UTILITY RATE BASE</t>
  </si>
  <si>
    <t xml:space="preserve"> </t>
  </si>
  <si>
    <t>NET UTILITY PLANT</t>
  </si>
  <si>
    <t>Intangible Plant</t>
  </si>
  <si>
    <t>101</t>
  </si>
  <si>
    <t>Gas Plant In Service</t>
  </si>
  <si>
    <t>302</t>
  </si>
  <si>
    <t>Franchises &amp; Consents</t>
  </si>
  <si>
    <t>Total Intangible Plant</t>
  </si>
  <si>
    <t>Production &amp; Gathering Plant</t>
  </si>
  <si>
    <t>325</t>
  </si>
  <si>
    <t>Land &amp; Land Rights</t>
  </si>
  <si>
    <t>326...9</t>
  </si>
  <si>
    <t>Structures</t>
  </si>
  <si>
    <t>330</t>
  </si>
  <si>
    <t>Gas Wells - Construction</t>
  </si>
  <si>
    <t>331</t>
  </si>
  <si>
    <t>Gas Wells - Equipment</t>
  </si>
  <si>
    <t>332...4</t>
  </si>
  <si>
    <t>Field Lines &amp; Comp, Meas &amp; Reg St Eqpt</t>
  </si>
  <si>
    <t>336</t>
  </si>
  <si>
    <t>Purification Equipment</t>
  </si>
  <si>
    <t>337</t>
  </si>
  <si>
    <t>Other Equipment</t>
  </si>
  <si>
    <t>Total Production &amp; Gathering Plant</t>
  </si>
  <si>
    <t>Distribution Plant</t>
  </si>
  <si>
    <t>374</t>
  </si>
  <si>
    <t>Utah</t>
  </si>
  <si>
    <t>375</t>
  </si>
  <si>
    <t>Structures &amp; Improvements</t>
  </si>
  <si>
    <t>376</t>
  </si>
  <si>
    <t>Mains</t>
  </si>
  <si>
    <t>377</t>
  </si>
  <si>
    <t>Compressor Station Equipment</t>
  </si>
  <si>
    <t>378</t>
  </si>
  <si>
    <t>Measuring &amp; Regulation Station Equip</t>
  </si>
  <si>
    <t>380</t>
  </si>
  <si>
    <t>Services</t>
  </si>
  <si>
    <t>381...2</t>
  </si>
  <si>
    <t>Meters &amp; Meter Installation</t>
  </si>
  <si>
    <t>383...4</t>
  </si>
  <si>
    <t>House Regulators &amp; Reg Installations</t>
  </si>
  <si>
    <t>387</t>
  </si>
  <si>
    <t>Asset Retirement Costs</t>
  </si>
  <si>
    <t>Total Distribution Plant</t>
  </si>
  <si>
    <t>General Plant</t>
  </si>
  <si>
    <t>389</t>
  </si>
  <si>
    <t>390</t>
  </si>
  <si>
    <t>391</t>
  </si>
  <si>
    <t>Office Furniture &amp; Equipment</t>
  </si>
  <si>
    <t>392</t>
  </si>
  <si>
    <t>Transportation Equipment</t>
  </si>
  <si>
    <t>393</t>
  </si>
  <si>
    <t>Stores Equipment</t>
  </si>
  <si>
    <t>394</t>
  </si>
  <si>
    <t>Tools, Shop &amp; Garage Equipment</t>
  </si>
  <si>
    <t>395</t>
  </si>
  <si>
    <t>Laboratory Equipment</t>
  </si>
  <si>
    <t>396</t>
  </si>
  <si>
    <t>Power Operated Equipment</t>
  </si>
  <si>
    <t>397</t>
  </si>
  <si>
    <t>Communication Equipment</t>
  </si>
  <si>
    <t>398</t>
  </si>
  <si>
    <t>Miscellaneous Equipment</t>
  </si>
  <si>
    <t>Total General Plant</t>
  </si>
  <si>
    <t>Gas Plant in Service</t>
  </si>
  <si>
    <t>105</t>
  </si>
  <si>
    <t>Gas Plant Held for Future Use</t>
  </si>
  <si>
    <t>106</t>
  </si>
  <si>
    <t>Completed Construction Not Classified - Gas</t>
  </si>
  <si>
    <t>108</t>
  </si>
  <si>
    <t>Accum Prov for Depreciation of Gas Plant in Service</t>
  </si>
  <si>
    <t>111</t>
  </si>
  <si>
    <t>Accum Prov for Amortization of Gas Plant in Service</t>
  </si>
  <si>
    <t>System Net Utility Plant</t>
  </si>
  <si>
    <t>Accum Deferred Income Tax Federal</t>
  </si>
  <si>
    <t>190009</t>
  </si>
  <si>
    <t>Accum Deferred Income Tax State</t>
  </si>
  <si>
    <t>Accum Deferred Income Taxes - Federal</t>
  </si>
  <si>
    <t>Accum Deferred Income Taxes - State</t>
  </si>
  <si>
    <t>190/282</t>
  </si>
  <si>
    <t>DEFERRED INCOME TAXES</t>
  </si>
  <si>
    <t xml:space="preserve">     1/  Percentages were calculated by dividing the FERC account amount for each function by the total dollars for each function.  </t>
  </si>
  <si>
    <t>1/</t>
  </si>
  <si>
    <t>2/</t>
  </si>
  <si>
    <t>3/</t>
  </si>
  <si>
    <t xml:space="preserve">     2/  This number calculated by multiplying the percentage on this line by the amount on QGC Exhibit 6.4, page 4, column n line 4.</t>
  </si>
  <si>
    <t xml:space="preserve">     3/  This number calculated by multiplying the percentage on this line by the amount on QGC Exhibit 6.4, page 4, column n line 5.</t>
  </si>
  <si>
    <t>4/</t>
  </si>
  <si>
    <t xml:space="preserve">     4/  This number calculated by multiplying the percentage on this line by the amount on QGC Exhibit 6.4, page 4, column n line 6.</t>
  </si>
  <si>
    <t>5/</t>
  </si>
  <si>
    <t xml:space="preserve">     5/  This number calculated by multiplying the percentage on this line by the amount on QGC Exhibit 6.4, page 4, column n line 7.</t>
  </si>
  <si>
    <t>6/</t>
  </si>
  <si>
    <t xml:space="preserve">     6/  This number calculated by multiplying the percentage on this line by the amount on QGC Exhibit 6.4, page 4, column n line 8.</t>
  </si>
  <si>
    <t>7/</t>
  </si>
  <si>
    <t>8/</t>
  </si>
  <si>
    <t>9/</t>
  </si>
  <si>
    <t>10/</t>
  </si>
  <si>
    <t xml:space="preserve">     11/  This number calculated by multiplying the percentage on this line by the amount on QGC Exhibit 6.4, page 4, column n line 16. </t>
  </si>
  <si>
    <t>11/</t>
  </si>
  <si>
    <t>12/</t>
  </si>
  <si>
    <t>13/</t>
  </si>
  <si>
    <t>14/</t>
  </si>
  <si>
    <t>TOTAL GAS PLANT</t>
  </si>
  <si>
    <t>TOTAL ACCUMULATED DEPRECIATION &amp; AMORTIZATION</t>
  </si>
  <si>
    <t>TOTAL DEFERRED INCOME TAXES</t>
  </si>
  <si>
    <t xml:space="preserve">     8/  This number calculated by multiplying the percentage on this line by the amount on QGC Exhibit 6.4, page 4, column n line 13.</t>
  </si>
  <si>
    <t xml:space="preserve">     9/  This number calculated by multiplying the percentage on this line by the amount on QGC Exhibit 6.4, page 4, column n line 14.</t>
  </si>
  <si>
    <t xml:space="preserve">     10/  This number calculated by multiplying the percentage on this line by the amount on QGC Exhibit 6.4, page 4, column n line 15.</t>
  </si>
  <si>
    <t xml:space="preserve">     7/  See QGC Exhibit 6.4, page 4, column n line 9.</t>
  </si>
  <si>
    <t>15/</t>
  </si>
  <si>
    <t>16/</t>
  </si>
  <si>
    <t xml:space="preserve">     12/  See QGC Exhibit 6.4, page 4, column n line 17.</t>
  </si>
  <si>
    <t xml:space="preserve">     13/  This number calculated by multiplying the percentage on this line by the amount on QGC Exhibit 6.4, page 4, column n line 50. </t>
  </si>
  <si>
    <t xml:space="preserve">     14/  This number calculated by multiplying the percentage on this line by the amount on QGC Exhibit 6.4, page 4, column n line 51. </t>
  </si>
  <si>
    <t xml:space="preserve">     15/  This number calculated by multiplying the percentage on this line by the amount on QGC Exhibit 6.4, page 4, column n line 52. </t>
  </si>
  <si>
    <t xml:space="preserve">     16/  This number calculated by multiplying the percentage on this line by the amount on QGC Exhibit 6.4, page 4, column n line 53. </t>
  </si>
  <si>
    <t xml:space="preserve">     17/  See QGC Exhibit 6.4, page 4, column n line 54.</t>
  </si>
  <si>
    <t>17/</t>
  </si>
  <si>
    <t>Rate Base Allocation to FERC Account</t>
  </si>
  <si>
    <t>Allocation of Projected Expenses</t>
  </si>
  <si>
    <t>Historical</t>
  </si>
  <si>
    <t>Forecasted</t>
  </si>
  <si>
    <t>12 Months Ending</t>
  </si>
  <si>
    <t>June</t>
  </si>
  <si>
    <t>% of Total</t>
  </si>
  <si>
    <t>Production Expenses</t>
  </si>
  <si>
    <t>Gas Used for Compressor Station Fuel</t>
  </si>
  <si>
    <t>Gas Used for Other Utility Operations</t>
  </si>
  <si>
    <t>Total Production Expenses</t>
  </si>
  <si>
    <t>Distribution Operations &amp; Maintenance Expenses</t>
  </si>
  <si>
    <t>Operation Supervision &amp; Engineering</t>
  </si>
  <si>
    <t>Distribution Load Dispatching</t>
  </si>
  <si>
    <t>Compressor Station Labor &amp; Expenses</t>
  </si>
  <si>
    <t>Compressor Station Fuel &amp; Power</t>
  </si>
  <si>
    <t>Mains &amp; Service Expenses</t>
  </si>
  <si>
    <t>Measuring &amp; Regulating Station Expenses</t>
  </si>
  <si>
    <t>Meter &amp; House Regulator Expenses</t>
  </si>
  <si>
    <t>Customer Installations Expenses</t>
  </si>
  <si>
    <t>Other Expenses</t>
  </si>
  <si>
    <t>Rents</t>
  </si>
  <si>
    <t>Maintenance Supervision &amp; Engineering</t>
  </si>
  <si>
    <t>Maintenance of Structures &amp; Improvements</t>
  </si>
  <si>
    <t>Maintenance of Mains</t>
  </si>
  <si>
    <t>Maint of Compressor Station Equipment</t>
  </si>
  <si>
    <t>Maint of Meas. &amp; Reg. Station Equipment</t>
  </si>
  <si>
    <t>Maintenance of Services</t>
  </si>
  <si>
    <t>Maintenance of Meters &amp; House Regulators</t>
  </si>
  <si>
    <t>Maintenance of Communication Equipment</t>
  </si>
  <si>
    <t>Maintenance of Other Equipment</t>
  </si>
  <si>
    <t>System Total Distribution O&amp;M Expenses</t>
  </si>
  <si>
    <t>Utah Distribution O&amp;M Expenses</t>
  </si>
  <si>
    <t>Wyoming Distribution O&amp;M Expenses</t>
  </si>
  <si>
    <t>Customer Accounts Expense</t>
  </si>
  <si>
    <t>Supervision</t>
  </si>
  <si>
    <t>Meter Reading Expense</t>
  </si>
  <si>
    <t>Customer Records Expense</t>
  </si>
  <si>
    <t>Collection Expense</t>
  </si>
  <si>
    <t>Interest Exp - Customer Security Deposits</t>
  </si>
  <si>
    <t xml:space="preserve">Uncollectible Accounts </t>
  </si>
  <si>
    <t>Miscellaneous Expense</t>
  </si>
  <si>
    <t>System Total Customer Accounts Exp</t>
  </si>
  <si>
    <t>Utah Customer Accounts Expenses</t>
  </si>
  <si>
    <t>Wyoming Customer Accounts Expenses</t>
  </si>
  <si>
    <t>Customer Service &amp; Information Expense</t>
  </si>
  <si>
    <t>Customer Assistance Expense</t>
  </si>
  <si>
    <t>Info &amp; Instructional Advertising Expense</t>
  </si>
  <si>
    <t>Misc Customer Service &amp; Info Expense</t>
  </si>
  <si>
    <t>System Total Cust Service &amp; Info Exp</t>
  </si>
  <si>
    <t>Utah Total Cust Service &amp; Info Exp</t>
  </si>
  <si>
    <t>Wyoming Total Cust Service &amp; Info Exp</t>
  </si>
  <si>
    <t>Administrative &amp; General Expense</t>
  </si>
  <si>
    <t>Administrative &amp; General Salaries</t>
  </si>
  <si>
    <t>Office Supplies &amp; Expenses</t>
  </si>
  <si>
    <t>Administrative Expenses Transferred</t>
  </si>
  <si>
    <t>Outside Services Employed</t>
  </si>
  <si>
    <t>Property Insurance</t>
  </si>
  <si>
    <t>Injuries &amp; Damages</t>
  </si>
  <si>
    <t>Employee Pensions &amp; Benefits</t>
  </si>
  <si>
    <t>Regulatory Commision Expense</t>
  </si>
  <si>
    <t>General Advertising Expenses</t>
  </si>
  <si>
    <t>Miscellaneous General Expenses</t>
  </si>
  <si>
    <t>Maintenance of General Plant</t>
  </si>
  <si>
    <t>Total Administrative &amp; General Expense</t>
  </si>
  <si>
    <t>Total Utah Distribution</t>
  </si>
  <si>
    <t>Total Wyoming Distribution</t>
  </si>
  <si>
    <t>Total Utility O&amp;M Expenses</t>
  </si>
  <si>
    <t>OTHER UTILITY OPERATING EXPENSES</t>
  </si>
  <si>
    <t>Depreciation, Amortization, &amp; Other Taxes</t>
  </si>
  <si>
    <t>Depreciation Expense</t>
  </si>
  <si>
    <t>Total Depreciation Expense</t>
  </si>
  <si>
    <t>Amortization and Depletion</t>
  </si>
  <si>
    <t>Total Amortization Expense</t>
  </si>
  <si>
    <t>Total Depreciation, Deplec &amp; Amort</t>
  </si>
  <si>
    <t>Tax Expenses</t>
  </si>
  <si>
    <t>Taxes Other Than Income Taxes</t>
  </si>
  <si>
    <t>Total Other Taxes</t>
  </si>
  <si>
    <t>Uncollectible Accounts (DNG Only)</t>
  </si>
  <si>
    <t xml:space="preserve">12 Months </t>
  </si>
  <si>
    <t>Inputs</t>
  </si>
  <si>
    <t>Budgeted O&amp;M</t>
  </si>
  <si>
    <t xml:space="preserve"> Less: Budgeted Uncollectible Accounts (Account 904)</t>
  </si>
  <si>
    <t>Amount to allocate over remaining accounts</t>
  </si>
  <si>
    <t>Budgeted Other Taxes (Account 403/404)</t>
  </si>
  <si>
    <t>Budgeted Other Taxes (Account 408)</t>
  </si>
  <si>
    <t>Total 12 Mos. Ended Sep. 2007</t>
  </si>
  <si>
    <t>DNG Only (Total 12 Mos. Ended Sep. 2007)</t>
  </si>
  <si>
    <t>DNG Percentage of Total (Line 283/Line 282)</t>
  </si>
  <si>
    <t>Budgeted Uncollectible Accounts (Line 276)</t>
  </si>
  <si>
    <t>Budgeted DNG only Uncollectible Accounts (Line 284*Line 285)</t>
  </si>
  <si>
    <t>Questar Gas Company</t>
  </si>
  <si>
    <t>Average June 2009 Rate Base Calculation</t>
  </si>
  <si>
    <t xml:space="preserve">     2009 were taken from QGC Exhibit 5.11, line 19.</t>
  </si>
  <si>
    <t xml:space="preserve">1/  Forecasted amounts for Gas plant for December 2008 and June </t>
  </si>
  <si>
    <t xml:space="preserve">2/  Forecasted amounts for Accumulated Depreciation for December </t>
  </si>
  <si>
    <t xml:space="preserve">      2008 and June 2009 were taken from QGC Exhibit QGC 5.15, line 11.</t>
  </si>
  <si>
    <t xml:space="preserve">3/  Forecasted amounts for Materials and Supplies for December </t>
  </si>
  <si>
    <t xml:space="preserve">      2008 and June 2009 were taken from QGC Exhibit 5.19, line 5.</t>
  </si>
  <si>
    <t xml:space="preserve">4/  Forecasted amounts for Prepayments for December 2008 and June </t>
  </si>
  <si>
    <t xml:space="preserve">      2009 were taken from QGC Exhibit 5.20, line 13.</t>
  </si>
  <si>
    <t xml:space="preserve">5/  Forecasted amounts for Customer Deposits for December 2008 </t>
  </si>
  <si>
    <t xml:space="preserve">     June 2009 were taken from QGC Exhibit 5.18, line 8.</t>
  </si>
  <si>
    <t xml:space="preserve">6/  Forecasted amounts for Contributions in Aid of Construction for </t>
  </si>
  <si>
    <t xml:space="preserve">      line 6 and line 7.</t>
  </si>
  <si>
    <t xml:space="preserve">      December 2008 and June 2009 were taken from QGC Exhibit 5.17, </t>
  </si>
  <si>
    <t xml:space="preserve">7/  Forecasted amounts for Investment Tax Credits for December 2008 </t>
  </si>
  <si>
    <t xml:space="preserve">      and June 2009 were taken from QGC Exhibit 5.16 line 30.</t>
  </si>
  <si>
    <t xml:space="preserve">8/  Forecasted amounts for Accumulated Deferred Income Taxes for </t>
  </si>
  <si>
    <t xml:space="preserve">      line 26.</t>
  </si>
  <si>
    <t xml:space="preserve">      December 2008 and June 2009 were taken from QGC Exhibit 5.16 </t>
  </si>
  <si>
    <t xml:space="preserve">9/  The average in column (n) is calculated by taking 1/2 of the June 08 </t>
  </si>
  <si>
    <t xml:space="preserve">      and June 09, and the sum of the other 11 months, divided by 12.</t>
  </si>
  <si>
    <t>QGC Exhibit 6.4</t>
  </si>
  <si>
    <t xml:space="preserve">     3/  See lines 282 through 286 for the calculation of the 904 account.</t>
  </si>
  <si>
    <t xml:space="preserve">     4/  See QGC Exhibit 5.5, column h, line 17.</t>
  </si>
  <si>
    <t xml:space="preserve">     5/  See QGC Exhibit 5.5, column h, line 7.</t>
  </si>
  <si>
    <t xml:space="preserve">     6/  See QGC Exhibit 5.9, column g, line 3.</t>
  </si>
  <si>
    <t xml:space="preserve">     7/  See QGC Exhibit 5.10 column g, line 6.</t>
  </si>
  <si>
    <t xml:space="preserve">     1/  The percentage in this column is calculated by dividing each expense amount by total O&amp;M expenses.  </t>
  </si>
  <si>
    <t>%</t>
  </si>
  <si>
    <t>Allocation</t>
  </si>
  <si>
    <t>Docket No. 057-13</t>
  </si>
  <si>
    <t xml:space="preserve">            in column b.</t>
  </si>
  <si>
    <t xml:space="preserve">     2/  The forecasted amount is calculated by multiplying the amount in column b line 277 by the percentage </t>
  </si>
  <si>
    <t>Docket No. 07-057-13</t>
  </si>
  <si>
    <t>Page 5 of 19</t>
  </si>
  <si>
    <t>Page 6 of 19</t>
  </si>
  <si>
    <t>Page 7 of 19</t>
  </si>
  <si>
    <t>Page 8 of 19</t>
  </si>
  <si>
    <t>Page 9 of 19</t>
  </si>
  <si>
    <t>Page 10 of 19</t>
  </si>
  <si>
    <t>Page 11 of 19</t>
  </si>
  <si>
    <t>Page 12 of 19</t>
  </si>
  <si>
    <t>Page 1 of 19</t>
  </si>
  <si>
    <t>Page 2 of 19</t>
  </si>
  <si>
    <t>Page 3 of 19</t>
  </si>
  <si>
    <t>Page 4 of 19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</si>
</sst>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  <numFmt numFmtId="170" formatCode="0.000000%"/>
    <numFmt numFmtId="171" formatCode="#,##0.000_);\(#,##0.000\)"/>
    <numFmt numFmtId="172" formatCode="0.000_);\(0.000\)"/>
    <numFmt numFmtId="173" formatCode="0_);\(0\)"/>
    <numFmt numFmtId="174" formatCode="mmm\-yy_)"/>
    <numFmt numFmtId="175" formatCode="#,##0.0000000_);\(#,##0.0000000\)"/>
    <numFmt numFmtId="176" formatCode="#,##0.0000_);\(#,##0.0000\)"/>
    <numFmt numFmtId="177" formatCode="mmmm\-yy"/>
    <numFmt numFmtId="178" formatCode="dd\-mmm\-yy"/>
    <numFmt numFmtId="179" formatCode="mm/dd/yy"/>
    <numFmt numFmtId="180" formatCode="#,##0.00000_);\(#,##0.00000\)"/>
    <numFmt numFmtId="181" formatCode="#,##0.000000_);\(#,##0.000000\)"/>
    <numFmt numFmtId="182" formatCode="0.00000"/>
    <numFmt numFmtId="183" formatCode="0.0000"/>
    <numFmt numFmtId="184" formatCode="#,##0.00000000000_);\(#,##0.00000000000\)"/>
    <numFmt numFmtId="185" formatCode="&quot;$&quot;#,##0.00;[Red]&quot;$&quot;#,##0.00"/>
    <numFmt numFmtId="186" formatCode="&quot;$&quot;#,##0.00"/>
    <numFmt numFmtId="187" formatCode="_(&quot;$&quot;* #,##0_);_(&quot;$&quot;* \(#,##0\);_(&quot;$&quot;* &quot;-&quot;??_);_(@_)"/>
    <numFmt numFmtId="188" formatCode="&quot;$&quot;#,##0"/>
    <numFmt numFmtId="189" formatCode="#,##0.00\ ;\(#,##0.00\)"/>
    <numFmt numFmtId="190" formatCode="mmmm\ d\,\ yyyy\ \ \ h:mm\ AM/PM"/>
    <numFmt numFmtId="191" formatCode="_(* #,##0.000000000_);_(* \(#,##0.000000000\);_(* &quot;-&quot;??_);_(@_)"/>
    <numFmt numFmtId="192" formatCode="0.0000000%"/>
    <numFmt numFmtId="193" formatCode="mm/dd/yy;@"/>
    <numFmt numFmtId="194" formatCode="[$-409]mmm\-yy;@"/>
    <numFmt numFmtId="195" formatCode="#,##0.000000000_);\(#,##0.000000000\)"/>
    <numFmt numFmtId="196" formatCode="#,##0.0_);\(#,##0.0\)"/>
    <numFmt numFmtId="197" formatCode="#,##0.00000000_);\(#,##0.00000000\)"/>
    <numFmt numFmtId="198" formatCode="_(* #,##0.000_);_(* \(#,##0.000\);_(* &quot;-&quot;??_);_(@_)"/>
    <numFmt numFmtId="199" formatCode="_(* #,##0.0000_);_(* \(#,##0.0000\);_(* &quot;-&quot;??_);_(@_)"/>
    <numFmt numFmtId="200" formatCode="_(* #,##0.00000_);_(* \(#,##0.00000\);_(* &quot;-&quot;??_);_(@_)"/>
    <numFmt numFmtId="201" formatCode="0.0"/>
    <numFmt numFmtId="202" formatCode="0.000"/>
    <numFmt numFmtId="203" formatCode="_(* #,##0.000_);_(* \(#,##0.000\);_(* &quot;-&quot;???_);_(@_)"/>
    <numFmt numFmtId="204" formatCode="_(* #,##0.00000_);_(* \(#,##0.00000\);_(* &quot;-&quot;?????_);_(@_)"/>
    <numFmt numFmtId="205" formatCode="_(* #,##0.0_);_(* \(#,##0.0\);_(* &quot;-&quot;?_);_(@_)"/>
    <numFmt numFmtId="206" formatCode="#,##0.0"/>
    <numFmt numFmtId="207" formatCode="m/d/yy;@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10"/>
      <name val="MS Sans Serif"/>
      <family val="0"/>
    </font>
    <font>
      <b/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8"/>
      <name val="Arial"/>
      <family val="2"/>
    </font>
    <font>
      <sz val="14"/>
      <name val="Arial"/>
      <family val="2"/>
    </font>
    <font>
      <sz val="12"/>
      <color indexed="12"/>
      <name val="Arial"/>
      <family val="0"/>
    </font>
    <font>
      <b/>
      <sz val="12"/>
      <name val="Arial"/>
      <family val="0"/>
    </font>
    <font>
      <sz val="18"/>
      <name val="Times New Roman"/>
      <family val="1"/>
    </font>
    <font>
      <b/>
      <sz val="20"/>
      <name val="Arial"/>
      <family val="2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6" fillId="0" borderId="1">
      <alignment horizontal="center"/>
      <protection/>
    </xf>
    <xf numFmtId="3" fontId="5" fillId="0" borderId="0" applyFont="0" applyFill="0" applyBorder="0" applyAlignment="0" applyProtection="0"/>
    <xf numFmtId="0" fontId="5" fillId="2" borderId="0" applyNumberFormat="0" applyFon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4" fillId="0" borderId="0" xfId="0" applyFont="1" applyAlignment="1">
      <alignment/>
    </xf>
    <xf numFmtId="37" fontId="4" fillId="0" borderId="0" xfId="15" applyNumberFormat="1" applyFont="1" applyBorder="1">
      <alignment/>
    </xf>
    <xf numFmtId="0" fontId="3" fillId="0" borderId="0" xfId="15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98" fontId="3" fillId="0" borderId="0" xfId="15" applyNumberFormat="1" applyFont="1" applyAlignment="1">
      <alignment horizontal="center"/>
    </xf>
    <xf numFmtId="17" fontId="3" fillId="0" borderId="0" xfId="15" applyNumberFormat="1" applyFont="1" applyBorder="1" applyAlignment="1">
      <alignment horizontal="center"/>
    </xf>
    <xf numFmtId="183" fontId="3" fillId="0" borderId="0" xfId="15" applyNumberFormat="1" applyFont="1" applyBorder="1" applyAlignment="1">
      <alignment horizontal="center"/>
    </xf>
    <xf numFmtId="183" fontId="0" fillId="0" borderId="0" xfId="0" applyNumberFormat="1" applyAlignment="1">
      <alignment/>
    </xf>
    <xf numFmtId="183" fontId="0" fillId="0" borderId="0" xfId="0" applyNumberFormat="1" applyAlignment="1">
      <alignment horizontal="center"/>
    </xf>
    <xf numFmtId="43" fontId="4" fillId="0" borderId="0" xfId="15" applyFont="1" applyBorder="1" applyAlignment="1" quotePrefix="1">
      <alignment horizontal="center"/>
    </xf>
    <xf numFmtId="37" fontId="3" fillId="0" borderId="0" xfId="15" applyNumberFormat="1" applyFont="1" applyBorder="1" applyAlignment="1" quotePrefix="1">
      <alignment horizontal="left"/>
    </xf>
    <xf numFmtId="183" fontId="0" fillId="0" borderId="0" xfId="0" applyNumberFormat="1" applyAlignment="1">
      <alignment horizontal="right"/>
    </xf>
    <xf numFmtId="37" fontId="4" fillId="4" borderId="0" xfId="15" applyNumberFormat="1" applyFont="1" applyFill="1" applyBorder="1">
      <alignment/>
    </xf>
    <xf numFmtId="0" fontId="4" fillId="5" borderId="0" xfId="0" applyFont="1" applyFill="1" applyAlignment="1">
      <alignment/>
    </xf>
    <xf numFmtId="0" fontId="4" fillId="6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5" borderId="0" xfId="0" applyFont="1" applyFill="1" applyBorder="1" applyAlignment="1">
      <alignment/>
    </xf>
    <xf numFmtId="198" fontId="4" fillId="0" borderId="0" xfId="15" applyNumberFormat="1" applyFont="1" applyFill="1">
      <alignment/>
    </xf>
    <xf numFmtId="0" fontId="4" fillId="0" borderId="0" xfId="15" applyNumberFormat="1" applyFont="1" applyFill="1">
      <alignment/>
    </xf>
    <xf numFmtId="3" fontId="4" fillId="0" borderId="0" xfId="15" applyNumberFormat="1" applyFont="1" applyFill="1">
      <alignment/>
    </xf>
    <xf numFmtId="166" fontId="0" fillId="0" borderId="0" xfId="0" applyNumberFormat="1" applyFill="1" applyAlignment="1">
      <alignment/>
    </xf>
    <xf numFmtId="165" fontId="0" fillId="0" borderId="0" xfId="15" applyNumberFormat="1" applyFill="1">
      <alignment/>
    </xf>
    <xf numFmtId="0" fontId="0" fillId="0" borderId="0" xfId="0" applyFont="1" applyFill="1" applyAlignment="1">
      <alignment/>
    </xf>
    <xf numFmtId="43" fontId="0" fillId="0" borderId="0" xfId="0" applyNumberFormat="1" applyAlignment="1">
      <alignment/>
    </xf>
    <xf numFmtId="10" fontId="0" fillId="0" borderId="0" xfId="0" applyNumberFormat="1" applyAlignment="1">
      <alignment/>
    </xf>
    <xf numFmtId="37" fontId="0" fillId="0" borderId="0" xfId="15" applyNumberFormat="1" applyFont="1" applyFill="1" applyBorder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Fill="1" applyAlignment="1">
      <alignment horizontal="center" textRotation="180"/>
    </xf>
    <xf numFmtId="0" fontId="10" fillId="0" borderId="0" xfId="0" applyFont="1" applyFill="1" applyAlignment="1">
      <alignment textRotation="180"/>
    </xf>
    <xf numFmtId="0" fontId="9" fillId="0" borderId="0" xfId="0" applyFont="1" applyFill="1" applyAlignment="1">
      <alignment/>
    </xf>
    <xf numFmtId="17" fontId="9" fillId="0" borderId="0" xfId="0" applyNumberFormat="1" applyFont="1" applyFill="1" applyAlignment="1">
      <alignment/>
    </xf>
    <xf numFmtId="37" fontId="9" fillId="0" borderId="0" xfId="15" applyNumberFormat="1" applyFont="1" applyFill="1" applyBorder="1">
      <alignment/>
    </xf>
    <xf numFmtId="0" fontId="9" fillId="0" borderId="0" xfId="0" applyFont="1" applyFill="1" applyAlignment="1">
      <alignment/>
    </xf>
    <xf numFmtId="165" fontId="9" fillId="0" borderId="0" xfId="15" applyNumberFormat="1" applyFont="1" applyFill="1" applyBorder="1" applyAlignment="1" quotePrefix="1">
      <alignment horizontal="center"/>
    </xf>
    <xf numFmtId="198" fontId="12" fillId="0" borderId="0" xfId="15" applyNumberFormat="1" applyFont="1" applyFill="1">
      <alignment/>
    </xf>
    <xf numFmtId="3" fontId="12" fillId="0" borderId="0" xfId="15" applyNumberFormat="1" applyFont="1" applyFill="1">
      <alignment/>
    </xf>
    <xf numFmtId="0" fontId="12" fillId="0" borderId="0" xfId="0" applyFont="1" applyFill="1" applyAlignment="1">
      <alignment/>
    </xf>
    <xf numFmtId="0" fontId="12" fillId="0" borderId="0" xfId="15" applyNumberFormat="1" applyFont="1" applyFill="1">
      <alignment/>
    </xf>
    <xf numFmtId="37" fontId="12" fillId="0" borderId="0" xfId="15" applyNumberFormat="1" applyFont="1" applyFill="1" applyBorder="1">
      <alignment/>
    </xf>
    <xf numFmtId="0" fontId="12" fillId="0" borderId="0" xfId="15" applyNumberFormat="1" applyFont="1" applyFill="1" applyBorder="1">
      <alignment/>
    </xf>
    <xf numFmtId="37" fontId="12" fillId="0" borderId="0" xfId="15" applyNumberFormat="1" applyFont="1" applyFill="1" applyBorder="1">
      <alignment/>
    </xf>
    <xf numFmtId="3" fontId="12" fillId="0" borderId="0" xfId="15" applyNumberFormat="1" applyFont="1" applyFill="1" applyBorder="1">
      <alignment/>
    </xf>
    <xf numFmtId="43" fontId="12" fillId="0" borderId="0" xfId="15" applyNumberFormat="1" applyFont="1" applyFill="1" applyBorder="1">
      <alignment/>
    </xf>
    <xf numFmtId="166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65" fontId="12" fillId="0" borderId="0" xfId="15" applyNumberFormat="1" applyFont="1" applyFill="1" applyBorder="1" applyAlignment="1" quotePrefix="1">
      <alignment horizontal="center"/>
    </xf>
    <xf numFmtId="0" fontId="12" fillId="0" borderId="2" xfId="15" applyNumberFormat="1" applyFont="1" applyFill="1" applyBorder="1">
      <alignment/>
    </xf>
    <xf numFmtId="37" fontId="12" fillId="0" borderId="2" xfId="15" applyNumberFormat="1" applyFont="1" applyFill="1" applyBorder="1">
      <alignment/>
    </xf>
    <xf numFmtId="3" fontId="12" fillId="0" borderId="2" xfId="15" applyNumberFormat="1" applyFont="1" applyFill="1" applyBorder="1">
      <alignment/>
    </xf>
    <xf numFmtId="165" fontId="12" fillId="0" borderId="2" xfId="15" applyNumberFormat="1" applyFont="1" applyFill="1" applyBorder="1">
      <alignment/>
    </xf>
    <xf numFmtId="3" fontId="12" fillId="0" borderId="0" xfId="15" applyNumberFormat="1" applyFont="1" applyFill="1" applyBorder="1">
      <alignment/>
    </xf>
    <xf numFmtId="165" fontId="12" fillId="0" borderId="0" xfId="15" applyNumberFormat="1" applyFont="1" applyFill="1" applyBorder="1">
      <alignment/>
    </xf>
    <xf numFmtId="0" fontId="12" fillId="0" borderId="3" xfId="15" applyNumberFormat="1" applyFont="1" applyFill="1" applyBorder="1">
      <alignment/>
    </xf>
    <xf numFmtId="37" fontId="12" fillId="0" borderId="3" xfId="15" applyNumberFormat="1" applyFont="1" applyFill="1" applyBorder="1">
      <alignment/>
    </xf>
    <xf numFmtId="43" fontId="12" fillId="0" borderId="3" xfId="15" applyNumberFormat="1" applyFont="1" applyFill="1" applyBorder="1">
      <alignment/>
    </xf>
    <xf numFmtId="3" fontId="12" fillId="0" borderId="3" xfId="15" applyNumberFormat="1" applyFont="1" applyFill="1" applyBorder="1">
      <alignment/>
    </xf>
    <xf numFmtId="165" fontId="12" fillId="0" borderId="3" xfId="15" applyNumberFormat="1" applyFont="1" applyFill="1" applyBorder="1">
      <alignment/>
    </xf>
    <xf numFmtId="165" fontId="12" fillId="0" borderId="0" xfId="15" applyNumberFormat="1" applyFont="1" applyFill="1">
      <alignment/>
    </xf>
    <xf numFmtId="43" fontId="12" fillId="0" borderId="0" xfId="15" applyFont="1" applyFill="1" applyBorder="1">
      <alignment/>
    </xf>
    <xf numFmtId="37" fontId="12" fillId="0" borderId="1" xfId="15" applyNumberFormat="1" applyFont="1" applyFill="1" applyBorder="1">
      <alignment/>
    </xf>
    <xf numFmtId="3" fontId="12" fillId="0" borderId="1" xfId="15" applyNumberFormat="1" applyFont="1" applyFill="1" applyBorder="1">
      <alignment/>
    </xf>
    <xf numFmtId="165" fontId="12" fillId="0" borderId="1" xfId="15" applyNumberFormat="1" applyFont="1" applyFill="1" applyBorder="1">
      <alignment/>
    </xf>
    <xf numFmtId="166" fontId="12" fillId="0" borderId="0" xfId="0" applyNumberFormat="1" applyFont="1" applyFill="1" applyAlignment="1">
      <alignment/>
    </xf>
    <xf numFmtId="165" fontId="12" fillId="0" borderId="4" xfId="15" applyNumberFormat="1" applyFont="1" applyFill="1" applyBorder="1">
      <alignment/>
    </xf>
    <xf numFmtId="167" fontId="12" fillId="0" borderId="0" xfId="21" applyNumberFormat="1" applyFont="1" applyFill="1" applyBorder="1" applyAlignment="1">
      <alignment/>
    </xf>
    <xf numFmtId="3" fontId="12" fillId="0" borderId="3" xfId="15" applyNumberFormat="1" applyFont="1" applyFill="1" applyBorder="1">
      <alignment/>
    </xf>
    <xf numFmtId="37" fontId="12" fillId="0" borderId="0" xfId="15" applyNumberFormat="1" applyFont="1" applyFill="1" applyBorder="1" applyAlignment="1">
      <alignment horizontal="left"/>
    </xf>
    <xf numFmtId="14" fontId="12" fillId="0" borderId="0" xfId="0" applyNumberFormat="1" applyFont="1" applyFill="1" applyAlignment="1">
      <alignment/>
    </xf>
    <xf numFmtId="165" fontId="12" fillId="0" borderId="5" xfId="15" applyNumberFormat="1" applyFont="1" applyFill="1" applyBorder="1">
      <alignment/>
    </xf>
    <xf numFmtId="0" fontId="12" fillId="0" borderId="6" xfId="15" applyNumberFormat="1" applyFont="1" applyFill="1" applyBorder="1">
      <alignment/>
    </xf>
    <xf numFmtId="37" fontId="12" fillId="0" borderId="6" xfId="15" applyNumberFormat="1" applyFont="1" applyFill="1" applyBorder="1">
      <alignment/>
    </xf>
    <xf numFmtId="3" fontId="12" fillId="0" borderId="6" xfId="15" applyNumberFormat="1" applyFont="1" applyFill="1" applyBorder="1">
      <alignment/>
    </xf>
    <xf numFmtId="43" fontId="12" fillId="0" borderId="6" xfId="15" applyNumberFormat="1" applyFont="1" applyFill="1" applyBorder="1">
      <alignment/>
    </xf>
    <xf numFmtId="165" fontId="12" fillId="0" borderId="0" xfId="15" applyNumberFormat="1" applyFont="1" applyFill="1" applyBorder="1">
      <alignment/>
    </xf>
    <xf numFmtId="165" fontId="12" fillId="0" borderId="3" xfId="15" applyNumberFormat="1" applyFont="1" applyFill="1" applyBorder="1">
      <alignment/>
    </xf>
    <xf numFmtId="37" fontId="12" fillId="0" borderId="7" xfId="15" applyNumberFormat="1" applyFont="1" applyFill="1" applyBorder="1">
      <alignment/>
    </xf>
    <xf numFmtId="3" fontId="12" fillId="0" borderId="7" xfId="15" applyNumberFormat="1" applyFont="1" applyFill="1" applyBorder="1">
      <alignment/>
    </xf>
    <xf numFmtId="165" fontId="12" fillId="0" borderId="7" xfId="15" applyNumberFormat="1" applyFont="1" applyFill="1" applyBorder="1">
      <alignment/>
    </xf>
    <xf numFmtId="166" fontId="12" fillId="0" borderId="7" xfId="0" applyNumberFormat="1" applyFont="1" applyFill="1" applyBorder="1" applyAlignment="1">
      <alignment/>
    </xf>
    <xf numFmtId="0" fontId="12" fillId="0" borderId="7" xfId="0" applyFont="1" applyFill="1" applyBorder="1" applyAlignment="1">
      <alignment/>
    </xf>
    <xf numFmtId="166" fontId="12" fillId="0" borderId="0" xfId="15" applyNumberFormat="1" applyFont="1" applyFill="1" applyBorder="1">
      <alignment/>
    </xf>
    <xf numFmtId="166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12" fillId="0" borderId="7" xfId="15" applyNumberFormat="1" applyFont="1" applyFill="1" applyBorder="1">
      <alignment/>
    </xf>
    <xf numFmtId="165" fontId="12" fillId="0" borderId="6" xfId="15" applyNumberFormat="1" applyFont="1" applyFill="1" applyBorder="1">
      <alignment/>
    </xf>
    <xf numFmtId="0" fontId="12" fillId="0" borderId="0" xfId="15" applyNumberFormat="1" applyFont="1" applyFill="1" applyAlignment="1">
      <alignment horizontal="left"/>
    </xf>
    <xf numFmtId="165" fontId="12" fillId="0" borderId="0" xfId="15" applyNumberFormat="1" applyFont="1" applyFill="1" applyAlignment="1" quotePrefix="1">
      <alignment horizontal="left"/>
    </xf>
    <xf numFmtId="49" fontId="12" fillId="0" borderId="0" xfId="15" applyNumberFormat="1" applyFont="1" applyFill="1" applyAlignment="1">
      <alignment horizontal="right"/>
    </xf>
    <xf numFmtId="0" fontId="12" fillId="0" borderId="0" xfId="15" applyNumberFormat="1" applyFont="1" applyFill="1" applyBorder="1" applyAlignment="1">
      <alignment horizontal="right"/>
    </xf>
    <xf numFmtId="49" fontId="12" fillId="0" borderId="0" xfId="15" applyNumberFormat="1" applyFont="1" applyFill="1" applyAlignment="1">
      <alignment horizontal="left"/>
    </xf>
    <xf numFmtId="198" fontId="12" fillId="0" borderId="2" xfId="15" applyNumberFormat="1" applyFont="1" applyFill="1" applyBorder="1">
      <alignment/>
    </xf>
    <xf numFmtId="166" fontId="12" fillId="0" borderId="2" xfId="0" applyNumberFormat="1" applyFont="1" applyFill="1" applyBorder="1" applyAlignment="1">
      <alignment/>
    </xf>
    <xf numFmtId="0" fontId="12" fillId="0" borderId="2" xfId="0" applyFont="1" applyFill="1" applyBorder="1" applyAlignment="1">
      <alignment/>
    </xf>
    <xf numFmtId="198" fontId="12" fillId="0" borderId="7" xfId="15" applyNumberFormat="1" applyFont="1" applyFill="1" applyBorder="1">
      <alignment/>
    </xf>
    <xf numFmtId="3" fontId="12" fillId="0" borderId="7" xfId="0" applyNumberFormat="1" applyFont="1" applyFill="1" applyBorder="1" applyAlignment="1">
      <alignment/>
    </xf>
    <xf numFmtId="198" fontId="12" fillId="0" borderId="0" xfId="15" applyNumberFormat="1" applyFont="1" applyFill="1" applyBorder="1">
      <alignment/>
    </xf>
    <xf numFmtId="3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37" fontId="9" fillId="0" borderId="0" xfId="15" applyNumberFormat="1" applyFont="1" applyBorder="1">
      <alignment/>
    </xf>
    <xf numFmtId="37" fontId="13" fillId="0" borderId="0" xfId="15" applyNumberFormat="1" applyFont="1" applyBorder="1" applyAlignment="1">
      <alignment horizontal="center"/>
    </xf>
    <xf numFmtId="37" fontId="13" fillId="0" borderId="0" xfId="15" applyNumberFormat="1" applyFont="1" applyFill="1" applyBorder="1" applyAlignment="1">
      <alignment horizontal="center"/>
    </xf>
    <xf numFmtId="17" fontId="14" fillId="0" borderId="0" xfId="15" applyNumberFormat="1" applyFont="1" applyBorder="1" applyAlignment="1">
      <alignment horizontal="center"/>
    </xf>
    <xf numFmtId="17" fontId="14" fillId="0" borderId="0" xfId="15" applyNumberFormat="1" applyFont="1" applyFill="1" applyBorder="1" applyAlignment="1">
      <alignment horizontal="center"/>
    </xf>
    <xf numFmtId="0" fontId="14" fillId="0" borderId="0" xfId="15" applyNumberFormat="1" applyFont="1" applyBorder="1" applyAlignment="1">
      <alignment horizontal="center"/>
    </xf>
    <xf numFmtId="165" fontId="9" fillId="0" borderId="0" xfId="0" applyNumberFormat="1" applyFont="1" applyAlignment="1">
      <alignment/>
    </xf>
    <xf numFmtId="165" fontId="9" fillId="0" borderId="0" xfId="15" applyNumberFormat="1" applyFont="1" applyBorder="1" applyAlignment="1" quotePrefix="1">
      <alignment horizontal="center"/>
    </xf>
    <xf numFmtId="165" fontId="9" fillId="0" borderId="2" xfId="15" applyNumberFormat="1" applyFont="1" applyBorder="1" applyAlignment="1" quotePrefix="1">
      <alignment horizontal="center"/>
    </xf>
    <xf numFmtId="183" fontId="14" fillId="0" borderId="0" xfId="15" applyNumberFormat="1" applyFont="1" applyBorder="1" applyAlignment="1">
      <alignment horizontal="center"/>
    </xf>
    <xf numFmtId="37" fontId="9" fillId="0" borderId="8" xfId="15" applyNumberFormat="1" applyFont="1" applyBorder="1">
      <alignment/>
    </xf>
    <xf numFmtId="165" fontId="9" fillId="0" borderId="1" xfId="15" applyNumberFormat="1" applyFont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37" fontId="9" fillId="0" borderId="1" xfId="15" applyNumberFormat="1" applyFont="1" applyBorder="1">
      <alignment/>
    </xf>
    <xf numFmtId="0" fontId="9" fillId="0" borderId="0" xfId="0" applyFont="1" applyFill="1" applyAlignment="1">
      <alignment horizontal="center"/>
    </xf>
    <xf numFmtId="165" fontId="9" fillId="0" borderId="2" xfId="15" applyNumberFormat="1" applyFont="1" applyFill="1" applyBorder="1" applyAlignment="1" quotePrefix="1">
      <alignment horizontal="center"/>
    </xf>
    <xf numFmtId="183" fontId="14" fillId="0" borderId="0" xfId="15" applyNumberFormat="1" applyFont="1" applyFill="1" applyBorder="1" applyAlignment="1">
      <alignment horizontal="center"/>
    </xf>
    <xf numFmtId="37" fontId="9" fillId="0" borderId="8" xfId="15" applyNumberFormat="1" applyFont="1" applyFill="1" applyBorder="1">
      <alignment/>
    </xf>
    <xf numFmtId="165" fontId="9" fillId="0" borderId="1" xfId="15" applyNumberFormat="1" applyFont="1" applyFill="1" applyBorder="1" applyAlignment="1" quotePrefix="1">
      <alignment horizontal="center"/>
    </xf>
    <xf numFmtId="37" fontId="9" fillId="0" borderId="1" xfId="15" applyNumberFormat="1" applyFont="1" applyFill="1" applyBorder="1">
      <alignment/>
    </xf>
    <xf numFmtId="165" fontId="9" fillId="0" borderId="8" xfId="15" applyNumberFormat="1" applyFont="1" applyBorder="1" applyAlignment="1" quotePrefix="1">
      <alignment horizontal="center"/>
    </xf>
    <xf numFmtId="0" fontId="9" fillId="0" borderId="0" xfId="0" applyFont="1" applyFill="1" applyAlignment="1">
      <alignment horizontal="left"/>
    </xf>
    <xf numFmtId="0" fontId="14" fillId="0" borderId="0" xfId="0" applyFont="1" applyAlignment="1">
      <alignment horizontal="center"/>
    </xf>
    <xf numFmtId="165" fontId="14" fillId="0" borderId="0" xfId="0" applyNumberFormat="1" applyFont="1" applyAlignment="1">
      <alignment horizontal="center"/>
    </xf>
    <xf numFmtId="43" fontId="9" fillId="0" borderId="0" xfId="0" applyNumberFormat="1" applyFont="1" applyAlignment="1">
      <alignment/>
    </xf>
    <xf numFmtId="10" fontId="14" fillId="0" borderId="0" xfId="0" applyNumberFormat="1" applyFont="1" applyAlignment="1">
      <alignment horizontal="center"/>
    </xf>
    <xf numFmtId="0" fontId="14" fillId="0" borderId="2" xfId="0" applyFont="1" applyBorder="1" applyAlignment="1">
      <alignment/>
    </xf>
    <xf numFmtId="165" fontId="14" fillId="0" borderId="2" xfId="0" applyNumberFormat="1" applyFont="1" applyBorder="1" applyAlignment="1">
      <alignment/>
    </xf>
    <xf numFmtId="17" fontId="14" fillId="0" borderId="2" xfId="0" applyNumberFormat="1" applyFont="1" applyBorder="1" applyAlignment="1">
      <alignment horizontal="center"/>
    </xf>
    <xf numFmtId="10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37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10" fontId="9" fillId="0" borderId="0" xfId="0" applyNumberFormat="1" applyFont="1" applyAlignment="1">
      <alignment/>
    </xf>
    <xf numFmtId="41" fontId="9" fillId="0" borderId="0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/>
    </xf>
    <xf numFmtId="165" fontId="9" fillId="0" borderId="2" xfId="0" applyNumberFormat="1" applyFont="1" applyBorder="1" applyAlignment="1">
      <alignment/>
    </xf>
    <xf numFmtId="165" fontId="9" fillId="0" borderId="2" xfId="0" applyNumberFormat="1" applyFont="1" applyBorder="1" applyAlignment="1">
      <alignment/>
    </xf>
    <xf numFmtId="0" fontId="9" fillId="0" borderId="2" xfId="0" applyFont="1" applyBorder="1" applyAlignment="1">
      <alignment/>
    </xf>
    <xf numFmtId="207" fontId="14" fillId="0" borderId="13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165" fontId="9" fillId="0" borderId="0" xfId="0" applyNumberFormat="1" applyFont="1" applyBorder="1" applyAlignment="1">
      <alignment/>
    </xf>
    <xf numFmtId="5" fontId="9" fillId="0" borderId="15" xfId="0" applyNumberFormat="1" applyFont="1" applyBorder="1" applyAlignment="1">
      <alignment/>
    </xf>
    <xf numFmtId="5" fontId="9" fillId="0" borderId="16" xfId="0" applyNumberFormat="1" applyFont="1" applyBorder="1" applyAlignment="1">
      <alignment/>
    </xf>
    <xf numFmtId="10" fontId="9" fillId="0" borderId="15" xfId="0" applyNumberFormat="1" applyFont="1" applyBorder="1" applyAlignment="1">
      <alignment/>
    </xf>
    <xf numFmtId="43" fontId="9" fillId="0" borderId="0" xfId="0" applyNumberFormat="1" applyFont="1" applyBorder="1" applyAlignment="1">
      <alignment/>
    </xf>
    <xf numFmtId="0" fontId="9" fillId="0" borderId="17" xfId="0" applyFont="1" applyBorder="1" applyAlignment="1">
      <alignment/>
    </xf>
    <xf numFmtId="165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5" fontId="9" fillId="0" borderId="18" xfId="0" applyNumberFormat="1" applyFont="1" applyBorder="1" applyAlignment="1">
      <alignment/>
    </xf>
    <xf numFmtId="5" fontId="9" fillId="0" borderId="0" xfId="0" applyNumberFormat="1" applyFont="1" applyBorder="1" applyAlignment="1">
      <alignment/>
    </xf>
    <xf numFmtId="165" fontId="9" fillId="0" borderId="10" xfId="0" applyNumberFormat="1" applyFont="1" applyBorder="1" applyAlignment="1">
      <alignment/>
    </xf>
    <xf numFmtId="5" fontId="9" fillId="0" borderId="11" xfId="0" applyNumberFormat="1" applyFont="1" applyBorder="1" applyAlignment="1">
      <alignment/>
    </xf>
    <xf numFmtId="9" fontId="9" fillId="0" borderId="15" xfId="0" applyNumberFormat="1" applyFont="1" applyBorder="1" applyAlignment="1">
      <alignment/>
    </xf>
    <xf numFmtId="42" fontId="9" fillId="0" borderId="18" xfId="0" applyNumberFormat="1" applyFont="1" applyBorder="1" applyAlignment="1">
      <alignment/>
    </xf>
    <xf numFmtId="42" fontId="9" fillId="0" borderId="0" xfId="0" applyNumberFormat="1" applyFont="1" applyAlignment="1">
      <alignment/>
    </xf>
    <xf numFmtId="0" fontId="15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 wrapText="1"/>
    </xf>
    <xf numFmtId="183" fontId="0" fillId="0" borderId="0" xfId="0" applyNumberFormat="1" applyBorder="1" applyAlignment="1">
      <alignment/>
    </xf>
    <xf numFmtId="183" fontId="0" fillId="0" borderId="0" xfId="0" applyNumberFormat="1" applyBorder="1" applyAlignment="1">
      <alignment horizontal="center"/>
    </xf>
    <xf numFmtId="198" fontId="3" fillId="0" borderId="0" xfId="15" applyNumberFormat="1" applyFont="1" applyBorder="1" applyAlignment="1">
      <alignment horizontal="center"/>
    </xf>
    <xf numFmtId="198" fontId="9" fillId="0" borderId="0" xfId="15" applyNumberFormat="1" applyFont="1" applyFill="1">
      <alignment/>
    </xf>
    <xf numFmtId="3" fontId="9" fillId="0" borderId="0" xfId="15" applyNumberFormat="1" applyFont="1" applyFill="1">
      <alignment/>
    </xf>
    <xf numFmtId="198" fontId="14" fillId="0" borderId="0" xfId="15" applyNumberFormat="1" applyFont="1" applyFill="1" applyAlignment="1">
      <alignment horizontal="center"/>
    </xf>
    <xf numFmtId="166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 quotePrefix="1">
      <alignment horizontal="center"/>
    </xf>
    <xf numFmtId="0" fontId="9" fillId="0" borderId="0" xfId="15" applyNumberFormat="1" applyFont="1" applyFill="1">
      <alignment/>
    </xf>
    <xf numFmtId="17" fontId="14" fillId="0" borderId="1" xfId="15" applyNumberFormat="1" applyFont="1" applyFill="1" applyBorder="1" applyAlignment="1">
      <alignment horizontal="center"/>
    </xf>
    <xf numFmtId="0" fontId="14" fillId="0" borderId="1" xfId="15" applyNumberFormat="1" applyFont="1" applyFill="1" applyBorder="1" applyAlignment="1">
      <alignment horizontal="center"/>
    </xf>
    <xf numFmtId="17" fontId="17" fillId="0" borderId="0" xfId="0" applyNumberFormat="1" applyFont="1" applyFill="1" applyAlignment="1">
      <alignment horizontal="center"/>
    </xf>
    <xf numFmtId="166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0" xfId="15" applyNumberFormat="1" applyFont="1" applyFill="1" applyBorder="1">
      <alignment/>
    </xf>
    <xf numFmtId="3" fontId="14" fillId="0" borderId="0" xfId="15" applyNumberFormat="1" applyFont="1" applyFill="1" applyBorder="1">
      <alignment/>
    </xf>
    <xf numFmtId="43" fontId="14" fillId="0" borderId="0" xfId="15" applyNumberFormat="1" applyFont="1" applyFill="1" applyBorder="1">
      <alignment/>
    </xf>
    <xf numFmtId="166" fontId="9" fillId="0" borderId="0" xfId="0" applyNumberFormat="1" applyFont="1" applyFill="1" applyAlignment="1">
      <alignment horizontal="center"/>
    </xf>
    <xf numFmtId="0" fontId="9" fillId="0" borderId="0" xfId="15" applyNumberFormat="1" applyFont="1" applyFill="1" applyBorder="1">
      <alignment/>
    </xf>
    <xf numFmtId="37" fontId="9" fillId="0" borderId="0" xfId="15" applyNumberFormat="1" applyFont="1" applyFill="1" applyBorder="1">
      <alignment/>
    </xf>
    <xf numFmtId="3" fontId="9" fillId="0" borderId="0" xfId="15" applyNumberFormat="1" applyFont="1" applyFill="1" applyBorder="1">
      <alignment/>
    </xf>
    <xf numFmtId="43" fontId="9" fillId="0" borderId="0" xfId="15" applyNumberFormat="1" applyFont="1" applyFill="1" applyBorder="1">
      <alignment/>
    </xf>
    <xf numFmtId="166" fontId="9" fillId="0" borderId="0" xfId="0" applyNumberFormat="1" applyFont="1" applyFill="1" applyAlignment="1">
      <alignment/>
    </xf>
    <xf numFmtId="0" fontId="9" fillId="0" borderId="2" xfId="15" applyNumberFormat="1" applyFont="1" applyFill="1" applyBorder="1">
      <alignment/>
    </xf>
    <xf numFmtId="37" fontId="9" fillId="0" borderId="2" xfId="15" applyNumberFormat="1" applyFont="1" applyFill="1" applyBorder="1">
      <alignment/>
    </xf>
    <xf numFmtId="3" fontId="9" fillId="0" borderId="2" xfId="15" applyNumberFormat="1" applyFont="1" applyFill="1" applyBorder="1">
      <alignment/>
    </xf>
    <xf numFmtId="165" fontId="9" fillId="0" borderId="2" xfId="15" applyNumberFormat="1" applyFont="1" applyFill="1" applyBorder="1">
      <alignment/>
    </xf>
    <xf numFmtId="3" fontId="9" fillId="0" borderId="0" xfId="15" applyNumberFormat="1" applyFont="1" applyFill="1" applyBorder="1">
      <alignment/>
    </xf>
    <xf numFmtId="165" fontId="9" fillId="0" borderId="0" xfId="15" applyNumberFormat="1" applyFont="1" applyFill="1" applyBorder="1">
      <alignment/>
    </xf>
    <xf numFmtId="0" fontId="9" fillId="0" borderId="3" xfId="15" applyNumberFormat="1" applyFont="1" applyFill="1" applyBorder="1">
      <alignment/>
    </xf>
    <xf numFmtId="37" fontId="9" fillId="0" borderId="3" xfId="15" applyNumberFormat="1" applyFont="1" applyFill="1" applyBorder="1">
      <alignment/>
    </xf>
    <xf numFmtId="43" fontId="9" fillId="0" borderId="3" xfId="15" applyNumberFormat="1" applyFont="1" applyFill="1" applyBorder="1">
      <alignment/>
    </xf>
    <xf numFmtId="3" fontId="9" fillId="0" borderId="3" xfId="15" applyNumberFormat="1" applyFont="1" applyFill="1" applyBorder="1">
      <alignment/>
    </xf>
    <xf numFmtId="165" fontId="9" fillId="0" borderId="3" xfId="15" applyNumberFormat="1" applyFont="1" applyFill="1" applyBorder="1">
      <alignment/>
    </xf>
    <xf numFmtId="0" fontId="10" fillId="0" borderId="0" xfId="0" applyFont="1" applyFill="1" applyAlignment="1">
      <alignment/>
    </xf>
    <xf numFmtId="17" fontId="10" fillId="0" borderId="0" xfId="0" applyNumberFormat="1" applyFont="1" applyFill="1" applyAlignment="1">
      <alignment/>
    </xf>
    <xf numFmtId="165" fontId="9" fillId="0" borderId="0" xfId="0" applyNumberFormat="1" applyFont="1" applyAlignment="1">
      <alignment horizontal="center"/>
    </xf>
    <xf numFmtId="0" fontId="16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Fill="1" applyAlignment="1" quotePrefix="1">
      <alignment horizontal="left" textRotation="180"/>
    </xf>
    <xf numFmtId="0" fontId="10" fillId="0" borderId="0" xfId="0" applyFont="1" applyFill="1" applyAlignment="1">
      <alignment horizontal="center" textRotation="180"/>
    </xf>
    <xf numFmtId="0" fontId="10" fillId="0" borderId="0" xfId="0" applyFont="1" applyFill="1" applyAlignment="1" quotePrefix="1">
      <alignment horizontal="center" textRotation="180"/>
    </xf>
    <xf numFmtId="198" fontId="16" fillId="0" borderId="0" xfId="15" applyNumberFormat="1" applyFont="1" applyFill="1" applyAlignment="1">
      <alignment horizontal="center"/>
    </xf>
    <xf numFmtId="0" fontId="8" fillId="0" borderId="0" xfId="0" applyFont="1" applyFill="1" applyAlignment="1">
      <alignment horizontal="center" textRotation="180"/>
    </xf>
    <xf numFmtId="43" fontId="9" fillId="0" borderId="1" xfId="0" applyNumberFormat="1" applyFont="1" applyBorder="1" applyAlignment="1">
      <alignment horizontal="left" wrapText="1"/>
    </xf>
    <xf numFmtId="0" fontId="16" fillId="0" borderId="0" xfId="0" applyFont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PSChar" xfId="22"/>
    <cellStyle name="PSDate" xfId="23"/>
    <cellStyle name="PSDec" xfId="24"/>
    <cellStyle name="PSHeading" xfId="25"/>
    <cellStyle name="PSInt" xfId="26"/>
    <cellStyle name="PSSpacer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e\compare\UT\2002RESUL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ate\Utah\RooExcel\ROO2005-06\DEC%2004%20REV%20FOR%20WYOMING%20MOD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tate\Utah\RooExcel\2005-2006%20CASE\DEC%202005%20UPDATE\combo(A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tate\RooExcel\ROO2003-12\122003_workpapers\MASTERRB(WITH252)(120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Report"/>
      <sheetName val="COS Detail"/>
      <sheetName val="COS Sum"/>
      <sheetName val="Alloc"/>
      <sheetName val="Model"/>
      <sheetName val="Summaries-Wyoming"/>
      <sheetName val="Summaries-Utah"/>
      <sheetName val="Taxes"/>
      <sheetName val="Expenses"/>
      <sheetName val="Adjustments"/>
      <sheetName val="1-Rate Base"/>
      <sheetName val="2-Und Stor"/>
      <sheetName val="3-Wexpro"/>
      <sheetName val="4-Sale of Prop"/>
      <sheetName val="5-OakCity"/>
      <sheetName val="6-Bad Debt"/>
      <sheetName val="7-Other Rev"/>
      <sheetName val="8-Revenue"/>
      <sheetName val="REV_SUMMARY"/>
      <sheetName val="TA Rev Avg OR"/>
      <sheetName val="TA Rev YE"/>
      <sheetName val="Hist Rev"/>
      <sheetName val="2003 REV RUN"/>
      <sheetName val="2004 REV RUN"/>
      <sheetName val="9-Min Bills"/>
      <sheetName val="10-Bank Vac"/>
      <sheetName val="11-Labor Ann"/>
      <sheetName val="12-Incentive"/>
      <sheetName val="13-Phantom"/>
      <sheetName val="14-Tickets"/>
      <sheetName val="15-Affiliate ROR"/>
      <sheetName val="16-QES"/>
      <sheetName val="17-ST TAX"/>
      <sheetName val="18-CO2"/>
      <sheetName val="19-Advertising"/>
      <sheetName val="20-Donations"/>
      <sheetName val="21-GTI"/>
      <sheetName val="22-Reserve Acc"/>
      <sheetName val="23-Postage"/>
      <sheetName val="24-Depreciation"/>
      <sheetName val="25-QPEC Labor"/>
      <sheetName val="27-WYO 282"/>
      <sheetName val="28-Capital Str"/>
      <sheetName val="Utah Allocation"/>
      <sheetName val="Cost of Service"/>
      <sheetName val="ALLOCATIONS&amp;PRETAX"/>
      <sheetName val="TABLE"/>
      <sheetName val="PRINT MACRO"/>
      <sheetName val="Model Checks"/>
    </sheetNames>
    <sheetDataSet>
      <sheetData sheetId="9">
        <row r="372">
          <cell r="G372">
            <v>1785903.15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ROGRAM"/>
      <sheetName val="EXPORT"/>
      <sheetName val="orig rev run no tie to grey bac"/>
      <sheetName val="new rev run input(wyocust=grey"/>
      <sheetName val="REVRUN INPUT"/>
      <sheetName val="CRITERIA"/>
      <sheetName val="USAGE"/>
    </sheetNames>
    <sheetDataSet>
      <sheetData sheetId="6">
        <row r="7">
          <cell r="B7" t="str">
            <v>State</v>
          </cell>
          <cell r="C7" t="str">
            <v>Rate</v>
          </cell>
          <cell r="D7" t="str">
            <v>Type</v>
          </cell>
        </row>
        <row r="8">
          <cell r="B8" t="str">
            <v>UT</v>
          </cell>
          <cell r="C8" t="str">
            <v>GS</v>
          </cell>
          <cell r="D8" t="str">
            <v>DTH</v>
          </cell>
        </row>
        <row r="10">
          <cell r="B10" t="str">
            <v>State</v>
          </cell>
          <cell r="C10" t="str">
            <v>Rate</v>
          </cell>
          <cell r="D10" t="str">
            <v>Type</v>
          </cell>
        </row>
        <row r="11">
          <cell r="B11" t="str">
            <v>UT</v>
          </cell>
          <cell r="C11" t="str">
            <v>GS</v>
          </cell>
          <cell r="D11" t="str">
            <v>CST</v>
          </cell>
        </row>
        <row r="13">
          <cell r="B13" t="str">
            <v>State</v>
          </cell>
          <cell r="C13" t="str">
            <v>Rate</v>
          </cell>
          <cell r="D13" t="str">
            <v>Type</v>
          </cell>
        </row>
        <row r="14">
          <cell r="B14" t="str">
            <v>UT</v>
          </cell>
          <cell r="C14" t="str">
            <v>GS</v>
          </cell>
          <cell r="D14" t="str">
            <v>DNG</v>
          </cell>
        </row>
        <row r="16">
          <cell r="B16" t="str">
            <v>State</v>
          </cell>
          <cell r="C16" t="str">
            <v>Rate</v>
          </cell>
          <cell r="D16" t="str">
            <v>Type</v>
          </cell>
        </row>
        <row r="17">
          <cell r="B17" t="str">
            <v>UT</v>
          </cell>
          <cell r="C17" t="str">
            <v>GS</v>
          </cell>
          <cell r="D17" t="str">
            <v>SNG</v>
          </cell>
        </row>
        <row r="19">
          <cell r="B19" t="str">
            <v>State</v>
          </cell>
          <cell r="C19" t="str">
            <v>Rate</v>
          </cell>
          <cell r="D19" t="str">
            <v>Type</v>
          </cell>
        </row>
        <row r="20">
          <cell r="B20" t="str">
            <v>UT</v>
          </cell>
          <cell r="C20" t="str">
            <v>GS</v>
          </cell>
          <cell r="D20" t="str">
            <v>COM</v>
          </cell>
        </row>
        <row r="23">
          <cell r="B23" t="str">
            <v>State</v>
          </cell>
          <cell r="C23" t="str">
            <v>Rate</v>
          </cell>
          <cell r="D23" t="str">
            <v>Type</v>
          </cell>
        </row>
        <row r="24">
          <cell r="B24" t="str">
            <v>UT</v>
          </cell>
          <cell r="C24" t="str">
            <v>GS</v>
          </cell>
          <cell r="D24" t="str">
            <v>SIF</v>
          </cell>
        </row>
        <row r="28">
          <cell r="B28" t="str">
            <v>State</v>
          </cell>
          <cell r="C28" t="str">
            <v>Rate</v>
          </cell>
          <cell r="D28" t="str">
            <v>Type</v>
          </cell>
        </row>
        <row r="29">
          <cell r="B29" t="str">
            <v>UT</v>
          </cell>
          <cell r="C29" t="str">
            <v>GSE</v>
          </cell>
          <cell r="D29" t="str">
            <v>DTH</v>
          </cell>
        </row>
        <row r="31">
          <cell r="B31" t="str">
            <v>State</v>
          </cell>
          <cell r="C31" t="str">
            <v>Rate</v>
          </cell>
          <cell r="D31" t="str">
            <v>Type</v>
          </cell>
        </row>
        <row r="32">
          <cell r="B32" t="str">
            <v>UT</v>
          </cell>
          <cell r="C32" t="str">
            <v>GSE</v>
          </cell>
          <cell r="D32" t="str">
            <v>CST</v>
          </cell>
        </row>
        <row r="34">
          <cell r="B34" t="str">
            <v>State</v>
          </cell>
          <cell r="C34" t="str">
            <v>Rate</v>
          </cell>
          <cell r="D34" t="str">
            <v>Type</v>
          </cell>
        </row>
        <row r="35">
          <cell r="B35" t="str">
            <v>UT</v>
          </cell>
          <cell r="C35" t="str">
            <v>GSE</v>
          </cell>
          <cell r="D35" t="str">
            <v>DNG</v>
          </cell>
        </row>
        <row r="37">
          <cell r="B37" t="str">
            <v>State</v>
          </cell>
          <cell r="C37" t="str">
            <v>Rate</v>
          </cell>
          <cell r="D37" t="str">
            <v>Type</v>
          </cell>
        </row>
        <row r="38">
          <cell r="B38" t="str">
            <v>UT</v>
          </cell>
          <cell r="C38" t="str">
            <v>GSE</v>
          </cell>
          <cell r="D38" t="str">
            <v>SNG</v>
          </cell>
        </row>
        <row r="40">
          <cell r="B40" t="str">
            <v>State</v>
          </cell>
          <cell r="C40" t="str">
            <v>Rate</v>
          </cell>
          <cell r="D40" t="str">
            <v>Type</v>
          </cell>
        </row>
        <row r="41">
          <cell r="B41" t="str">
            <v>UT</v>
          </cell>
          <cell r="C41" t="str">
            <v>GSE</v>
          </cell>
          <cell r="D41" t="str">
            <v>COM</v>
          </cell>
        </row>
        <row r="43">
          <cell r="B43" t="str">
            <v>State</v>
          </cell>
          <cell r="C43" t="str">
            <v>Rate</v>
          </cell>
          <cell r="D43" t="str">
            <v>Type</v>
          </cell>
        </row>
        <row r="44">
          <cell r="B44" t="str">
            <v>UT</v>
          </cell>
          <cell r="C44" t="str">
            <v>GSE</v>
          </cell>
          <cell r="D44" t="str">
            <v>SIF</v>
          </cell>
        </row>
        <row r="48">
          <cell r="B48" t="str">
            <v>State</v>
          </cell>
          <cell r="C48" t="str">
            <v>Rate</v>
          </cell>
          <cell r="D48" t="str">
            <v>Type</v>
          </cell>
        </row>
        <row r="49">
          <cell r="B49" t="str">
            <v>UT</v>
          </cell>
          <cell r="C49" t="str">
            <v>GSS</v>
          </cell>
          <cell r="D49" t="str">
            <v>DTH</v>
          </cell>
        </row>
        <row r="51">
          <cell r="B51" t="str">
            <v>State</v>
          </cell>
          <cell r="C51" t="str">
            <v>Rate</v>
          </cell>
          <cell r="D51" t="str">
            <v>Type</v>
          </cell>
        </row>
        <row r="52">
          <cell r="B52" t="str">
            <v>UT</v>
          </cell>
          <cell r="C52" t="str">
            <v>GSS</v>
          </cell>
          <cell r="D52" t="str">
            <v>CST</v>
          </cell>
        </row>
        <row r="54">
          <cell r="B54" t="str">
            <v>State</v>
          </cell>
          <cell r="C54" t="str">
            <v>Rate</v>
          </cell>
          <cell r="D54" t="str">
            <v>Type</v>
          </cell>
        </row>
        <row r="55">
          <cell r="B55" t="str">
            <v>UT</v>
          </cell>
          <cell r="C55" t="str">
            <v>GSS</v>
          </cell>
          <cell r="D55" t="str">
            <v>DNG</v>
          </cell>
        </row>
        <row r="57">
          <cell r="B57" t="str">
            <v>State</v>
          </cell>
          <cell r="C57" t="str">
            <v>Rate</v>
          </cell>
          <cell r="D57" t="str">
            <v>Type</v>
          </cell>
        </row>
        <row r="58">
          <cell r="B58" t="str">
            <v>UT</v>
          </cell>
          <cell r="C58" t="str">
            <v>GSS</v>
          </cell>
          <cell r="D58" t="str">
            <v>SNG</v>
          </cell>
        </row>
        <row r="60">
          <cell r="B60" t="str">
            <v>State</v>
          </cell>
          <cell r="C60" t="str">
            <v>Rate</v>
          </cell>
          <cell r="D60" t="str">
            <v>Type</v>
          </cell>
        </row>
        <row r="61">
          <cell r="B61" t="str">
            <v>UT</v>
          </cell>
          <cell r="C61" t="str">
            <v>GSS</v>
          </cell>
          <cell r="D61" t="str">
            <v>COM</v>
          </cell>
        </row>
        <row r="63">
          <cell r="B63" t="str">
            <v>State</v>
          </cell>
          <cell r="C63" t="str">
            <v>Rate</v>
          </cell>
          <cell r="D63" t="str">
            <v>Type</v>
          </cell>
        </row>
        <row r="64">
          <cell r="B64" t="str">
            <v>UT</v>
          </cell>
          <cell r="C64" t="str">
            <v>GSS</v>
          </cell>
          <cell r="D64" t="str">
            <v>SIF</v>
          </cell>
        </row>
        <row r="68">
          <cell r="B68" t="str">
            <v>State</v>
          </cell>
          <cell r="C68" t="str">
            <v>Rate</v>
          </cell>
          <cell r="D68" t="str">
            <v>Type</v>
          </cell>
        </row>
        <row r="69">
          <cell r="B69" t="str">
            <v>UT</v>
          </cell>
          <cell r="C69" t="str">
            <v>F1</v>
          </cell>
          <cell r="D69" t="str">
            <v>DTH</v>
          </cell>
        </row>
        <row r="71">
          <cell r="B71" t="str">
            <v>State</v>
          </cell>
          <cell r="C71" t="str">
            <v>Rate</v>
          </cell>
          <cell r="D71" t="str">
            <v>Type</v>
          </cell>
        </row>
        <row r="72">
          <cell r="B72" t="str">
            <v>UT</v>
          </cell>
          <cell r="C72" t="str">
            <v>F1</v>
          </cell>
          <cell r="D72" t="str">
            <v>DNG</v>
          </cell>
        </row>
        <row r="74">
          <cell r="B74" t="str">
            <v>State</v>
          </cell>
          <cell r="C74" t="str">
            <v>Rate</v>
          </cell>
          <cell r="D74" t="str">
            <v>Type</v>
          </cell>
        </row>
        <row r="75">
          <cell r="B75" t="str">
            <v>UT</v>
          </cell>
          <cell r="C75" t="str">
            <v>F1</v>
          </cell>
          <cell r="D75" t="str">
            <v>SNG</v>
          </cell>
        </row>
        <row r="77">
          <cell r="B77" t="str">
            <v>State</v>
          </cell>
          <cell r="C77" t="str">
            <v>Rate</v>
          </cell>
          <cell r="D77" t="str">
            <v>Type</v>
          </cell>
        </row>
        <row r="78">
          <cell r="B78" t="str">
            <v>UT</v>
          </cell>
          <cell r="C78" t="str">
            <v>F1</v>
          </cell>
          <cell r="D78" t="str">
            <v>COM</v>
          </cell>
        </row>
        <row r="85">
          <cell r="B85" t="str">
            <v>State</v>
          </cell>
          <cell r="C85" t="str">
            <v>Rate</v>
          </cell>
          <cell r="D85" t="str">
            <v>Type</v>
          </cell>
        </row>
        <row r="86">
          <cell r="B86" t="str">
            <v>UT</v>
          </cell>
          <cell r="C86" t="str">
            <v>NGV</v>
          </cell>
          <cell r="D86" t="str">
            <v>DTH</v>
          </cell>
        </row>
        <row r="88">
          <cell r="B88" t="str">
            <v>State</v>
          </cell>
          <cell r="C88" t="str">
            <v>Rate</v>
          </cell>
          <cell r="D88" t="str">
            <v>Type</v>
          </cell>
        </row>
        <row r="89">
          <cell r="B89" t="str">
            <v>UT</v>
          </cell>
          <cell r="C89" t="str">
            <v>NGV</v>
          </cell>
          <cell r="D89" t="str">
            <v>DNG</v>
          </cell>
        </row>
        <row r="91">
          <cell r="B91" t="str">
            <v>State</v>
          </cell>
          <cell r="C91" t="str">
            <v>Rate</v>
          </cell>
          <cell r="D91" t="str">
            <v>Type</v>
          </cell>
        </row>
        <row r="92">
          <cell r="B92" t="str">
            <v>UT</v>
          </cell>
          <cell r="C92" t="str">
            <v>NGV</v>
          </cell>
          <cell r="D92" t="str">
            <v>SNG</v>
          </cell>
        </row>
        <row r="94">
          <cell r="B94" t="str">
            <v>State</v>
          </cell>
          <cell r="C94" t="str">
            <v>Rate</v>
          </cell>
          <cell r="D94" t="str">
            <v>Type</v>
          </cell>
        </row>
        <row r="95">
          <cell r="B95" t="str">
            <v>UT</v>
          </cell>
          <cell r="C95" t="str">
            <v>NGV</v>
          </cell>
          <cell r="D95" t="str">
            <v>COM</v>
          </cell>
        </row>
        <row r="102">
          <cell r="B102" t="str">
            <v>State</v>
          </cell>
          <cell r="C102" t="str">
            <v>Rate</v>
          </cell>
          <cell r="D102" t="str">
            <v>Type</v>
          </cell>
        </row>
        <row r="103">
          <cell r="B103" t="str">
            <v>UT</v>
          </cell>
          <cell r="C103" t="str">
            <v>F3</v>
          </cell>
          <cell r="D103" t="str">
            <v>DTH</v>
          </cell>
        </row>
        <row r="105">
          <cell r="B105" t="str">
            <v>State</v>
          </cell>
          <cell r="C105" t="str">
            <v>Rate</v>
          </cell>
          <cell r="D105" t="str">
            <v>Type</v>
          </cell>
        </row>
        <row r="106">
          <cell r="B106" t="str">
            <v>UT</v>
          </cell>
          <cell r="C106" t="str">
            <v>F3</v>
          </cell>
          <cell r="D106" t="str">
            <v>DNG</v>
          </cell>
        </row>
        <row r="108">
          <cell r="B108" t="str">
            <v>State</v>
          </cell>
          <cell r="C108" t="str">
            <v>Rate</v>
          </cell>
          <cell r="D108" t="str">
            <v>Type</v>
          </cell>
        </row>
        <row r="109">
          <cell r="B109" t="str">
            <v>UT</v>
          </cell>
          <cell r="C109" t="str">
            <v>F3</v>
          </cell>
          <cell r="D109" t="str">
            <v>SNG</v>
          </cell>
        </row>
        <row r="111">
          <cell r="B111" t="str">
            <v>State</v>
          </cell>
          <cell r="C111" t="str">
            <v>Rate</v>
          </cell>
          <cell r="D111" t="str">
            <v>Type</v>
          </cell>
        </row>
        <row r="112">
          <cell r="B112" t="str">
            <v>UT</v>
          </cell>
          <cell r="C112" t="str">
            <v>F3</v>
          </cell>
          <cell r="D112" t="str">
            <v>COM</v>
          </cell>
        </row>
        <row r="128">
          <cell r="B128" t="str">
            <v>State</v>
          </cell>
          <cell r="C128" t="str">
            <v>Rate</v>
          </cell>
          <cell r="D128" t="str">
            <v>Type</v>
          </cell>
        </row>
        <row r="129">
          <cell r="B129" t="str">
            <v>UT</v>
          </cell>
          <cell r="C129" t="str">
            <v>I</v>
          </cell>
          <cell r="D129" t="str">
            <v>Dth      </v>
          </cell>
        </row>
        <row r="130">
          <cell r="B130" t="str">
            <v>UT</v>
          </cell>
          <cell r="C130" t="str">
            <v>I2</v>
          </cell>
          <cell r="D130" t="str">
            <v>DTH</v>
          </cell>
        </row>
        <row r="132">
          <cell r="B132" t="str">
            <v>State</v>
          </cell>
          <cell r="C132" t="str">
            <v>Rate</v>
          </cell>
          <cell r="D132" t="str">
            <v>Type</v>
          </cell>
        </row>
        <row r="133">
          <cell r="B133" t="str">
            <v>UT</v>
          </cell>
          <cell r="C133" t="str">
            <v>I</v>
          </cell>
          <cell r="D133" t="str">
            <v>DNG      </v>
          </cell>
        </row>
        <row r="134">
          <cell r="B134" t="str">
            <v>UT</v>
          </cell>
          <cell r="C134" t="str">
            <v>I2</v>
          </cell>
          <cell r="D134" t="str">
            <v>DNG</v>
          </cell>
        </row>
        <row r="136">
          <cell r="B136" t="str">
            <v>State</v>
          </cell>
          <cell r="C136" t="str">
            <v>Rate</v>
          </cell>
          <cell r="D136" t="str">
            <v>Type</v>
          </cell>
        </row>
        <row r="137">
          <cell r="B137" t="str">
            <v>UT</v>
          </cell>
          <cell r="C137" t="str">
            <v>I  </v>
          </cell>
          <cell r="D137" t="str">
            <v>SNG      </v>
          </cell>
        </row>
        <row r="138">
          <cell r="B138" t="str">
            <v>UT</v>
          </cell>
          <cell r="C138" t="str">
            <v>I2</v>
          </cell>
          <cell r="D138" t="str">
            <v>SNG</v>
          </cell>
        </row>
        <row r="140">
          <cell r="B140" t="str">
            <v>State</v>
          </cell>
          <cell r="C140" t="str">
            <v>Rate</v>
          </cell>
          <cell r="D140" t="str">
            <v>Type</v>
          </cell>
        </row>
        <row r="141">
          <cell r="B141" t="str">
            <v>UT</v>
          </cell>
          <cell r="C141" t="str">
            <v>I</v>
          </cell>
          <cell r="D141" t="str">
            <v>Commodity</v>
          </cell>
        </row>
        <row r="142">
          <cell r="B142" t="str">
            <v>UT</v>
          </cell>
          <cell r="C142" t="str">
            <v>I2</v>
          </cell>
          <cell r="D142" t="str">
            <v>COM</v>
          </cell>
        </row>
        <row r="145">
          <cell r="B145" t="str">
            <v>State</v>
          </cell>
          <cell r="C145" t="str">
            <v>Rate</v>
          </cell>
          <cell r="D145" t="str">
            <v>Type</v>
          </cell>
        </row>
        <row r="146">
          <cell r="B146" t="str">
            <v>UT</v>
          </cell>
          <cell r="C146" t="str">
            <v>IS</v>
          </cell>
          <cell r="D146" t="str">
            <v>Dth      </v>
          </cell>
        </row>
        <row r="147">
          <cell r="B147" t="str">
            <v>UT</v>
          </cell>
          <cell r="C147" t="str">
            <v>IS2</v>
          </cell>
          <cell r="D147" t="str">
            <v>DTH</v>
          </cell>
        </row>
        <row r="149">
          <cell r="B149" t="str">
            <v>State</v>
          </cell>
          <cell r="C149" t="str">
            <v>Rate</v>
          </cell>
          <cell r="D149" t="str">
            <v>Type</v>
          </cell>
        </row>
        <row r="150">
          <cell r="B150" t="str">
            <v>UT</v>
          </cell>
          <cell r="C150" t="str">
            <v>IS</v>
          </cell>
          <cell r="D150" t="str">
            <v>DNG      </v>
          </cell>
        </row>
        <row r="151">
          <cell r="B151" t="str">
            <v>UT</v>
          </cell>
          <cell r="C151" t="str">
            <v>IS2</v>
          </cell>
          <cell r="D151" t="str">
            <v>DNG</v>
          </cell>
        </row>
        <row r="153">
          <cell r="B153" t="str">
            <v>State</v>
          </cell>
          <cell r="C153" t="str">
            <v>Rate</v>
          </cell>
          <cell r="D153" t="str">
            <v>Type</v>
          </cell>
        </row>
        <row r="154">
          <cell r="B154" t="str">
            <v>UT</v>
          </cell>
          <cell r="C154" t="str">
            <v>IS</v>
          </cell>
          <cell r="D154" t="str">
            <v>SNG      </v>
          </cell>
        </row>
        <row r="155">
          <cell r="B155" t="str">
            <v>UT</v>
          </cell>
          <cell r="C155" t="str">
            <v>IS2</v>
          </cell>
          <cell r="D155" t="str">
            <v>SNG</v>
          </cell>
        </row>
        <row r="157">
          <cell r="B157" t="str">
            <v>State</v>
          </cell>
          <cell r="C157" t="str">
            <v>Rate</v>
          </cell>
          <cell r="D157" t="str">
            <v>Type</v>
          </cell>
        </row>
        <row r="158">
          <cell r="B158" t="str">
            <v>UT</v>
          </cell>
          <cell r="C158" t="str">
            <v>IS </v>
          </cell>
          <cell r="D158" t="str">
            <v>Commodity</v>
          </cell>
        </row>
        <row r="159">
          <cell r="B159" t="str">
            <v>UT</v>
          </cell>
          <cell r="C159" t="str">
            <v>IS2</v>
          </cell>
          <cell r="D159" t="str">
            <v>COM</v>
          </cell>
        </row>
        <row r="162">
          <cell r="B162" t="str">
            <v>State</v>
          </cell>
          <cell r="C162" t="str">
            <v>Rate</v>
          </cell>
          <cell r="D162" t="str">
            <v>Type</v>
          </cell>
        </row>
        <row r="163">
          <cell r="B163" t="str">
            <v>UT</v>
          </cell>
          <cell r="C163" t="str">
            <v>IS4</v>
          </cell>
          <cell r="D163" t="str">
            <v>DTH</v>
          </cell>
        </row>
        <row r="165">
          <cell r="B165" t="str">
            <v>State</v>
          </cell>
          <cell r="C165" t="str">
            <v>Rate</v>
          </cell>
          <cell r="D165" t="str">
            <v>Type</v>
          </cell>
        </row>
        <row r="166">
          <cell r="B166" t="str">
            <v>UT</v>
          </cell>
          <cell r="C166" t="str">
            <v>IS4</v>
          </cell>
          <cell r="D166" t="str">
            <v>DNG</v>
          </cell>
        </row>
        <row r="168">
          <cell r="B168" t="str">
            <v>State</v>
          </cell>
          <cell r="C168" t="str">
            <v>Rate</v>
          </cell>
          <cell r="D168" t="str">
            <v>Type</v>
          </cell>
        </row>
        <row r="169">
          <cell r="B169" t="str">
            <v>UT</v>
          </cell>
          <cell r="C169" t="str">
            <v>IS4</v>
          </cell>
          <cell r="D169" t="str">
            <v>SNG</v>
          </cell>
        </row>
        <row r="171">
          <cell r="B171" t="str">
            <v>State</v>
          </cell>
          <cell r="C171" t="str">
            <v>Rate</v>
          </cell>
          <cell r="D171" t="str">
            <v>Type</v>
          </cell>
        </row>
        <row r="172">
          <cell r="B172" t="str">
            <v>UT</v>
          </cell>
          <cell r="C172" t="str">
            <v>IS4</v>
          </cell>
          <cell r="D172" t="str">
            <v>COM</v>
          </cell>
        </row>
        <row r="175">
          <cell r="B175" t="str">
            <v>State</v>
          </cell>
          <cell r="C175" t="str">
            <v>Rate</v>
          </cell>
          <cell r="D175" t="str">
            <v>Type</v>
          </cell>
        </row>
        <row r="176">
          <cell r="B176" t="str">
            <v>UT</v>
          </cell>
          <cell r="C176" t="str">
            <v>F1E</v>
          </cell>
          <cell r="D176" t="str">
            <v>DTH</v>
          </cell>
        </row>
        <row r="178">
          <cell r="B178" t="str">
            <v>State</v>
          </cell>
          <cell r="C178" t="str">
            <v>Rate</v>
          </cell>
          <cell r="D178" t="str">
            <v>Type</v>
          </cell>
        </row>
        <row r="179">
          <cell r="B179" t="str">
            <v>UT</v>
          </cell>
          <cell r="C179" t="str">
            <v>F1E</v>
          </cell>
          <cell r="D179" t="str">
            <v>DNG</v>
          </cell>
        </row>
        <row r="181">
          <cell r="B181" t="str">
            <v>State</v>
          </cell>
          <cell r="C181" t="str">
            <v>Rate</v>
          </cell>
          <cell r="D181" t="str">
            <v>Type</v>
          </cell>
        </row>
        <row r="182">
          <cell r="B182" t="str">
            <v>UT</v>
          </cell>
          <cell r="C182" t="str">
            <v>F1E</v>
          </cell>
          <cell r="D182" t="str">
            <v>SNG</v>
          </cell>
        </row>
        <row r="184">
          <cell r="B184" t="str">
            <v>State</v>
          </cell>
          <cell r="C184" t="str">
            <v>Rate</v>
          </cell>
          <cell r="D184" t="str">
            <v>Type</v>
          </cell>
        </row>
        <row r="185">
          <cell r="B185" t="str">
            <v>UT</v>
          </cell>
          <cell r="C185" t="str">
            <v>F1E</v>
          </cell>
          <cell r="D185" t="str">
            <v>COM</v>
          </cell>
        </row>
        <row r="192">
          <cell r="B192" t="str">
            <v>State</v>
          </cell>
          <cell r="C192" t="str">
            <v>Rate</v>
          </cell>
          <cell r="D192" t="str">
            <v>Type</v>
          </cell>
        </row>
        <row r="193">
          <cell r="B193" t="str">
            <v>UT</v>
          </cell>
          <cell r="C193" t="str">
            <v>IT</v>
          </cell>
          <cell r="D193" t="str">
            <v>DTH</v>
          </cell>
        </row>
        <row r="194">
          <cell r="B194" t="str">
            <v>UT</v>
          </cell>
          <cell r="C194" t="str">
            <v>IT2</v>
          </cell>
          <cell r="D194" t="str">
            <v>DTH</v>
          </cell>
        </row>
        <row r="196">
          <cell r="B196" t="str">
            <v>State</v>
          </cell>
          <cell r="C196" t="str">
            <v>Rate</v>
          </cell>
          <cell r="D196" t="str">
            <v>Type</v>
          </cell>
        </row>
        <row r="197">
          <cell r="B197" t="str">
            <v>UT</v>
          </cell>
          <cell r="C197" t="str">
            <v>IT</v>
          </cell>
          <cell r="D197" t="str">
            <v>DNG</v>
          </cell>
        </row>
        <row r="198">
          <cell r="B198" t="str">
            <v>UT</v>
          </cell>
          <cell r="C198" t="str">
            <v>IT2</v>
          </cell>
          <cell r="D198" t="str">
            <v>DNG</v>
          </cell>
        </row>
        <row r="200">
          <cell r="B200" t="str">
            <v>State</v>
          </cell>
          <cell r="C200" t="str">
            <v>Rate</v>
          </cell>
          <cell r="D200" t="str">
            <v>Type</v>
          </cell>
        </row>
        <row r="201">
          <cell r="B201" t="str">
            <v>UT</v>
          </cell>
          <cell r="C201" t="str">
            <v>IT</v>
          </cell>
          <cell r="D201" t="str">
            <v>SNG</v>
          </cell>
        </row>
        <row r="202">
          <cell r="B202" t="str">
            <v>UT</v>
          </cell>
          <cell r="C202" t="str">
            <v>IT2</v>
          </cell>
          <cell r="D202" t="str">
            <v>SNG</v>
          </cell>
        </row>
        <row r="204">
          <cell r="B204" t="str">
            <v>State</v>
          </cell>
          <cell r="C204" t="str">
            <v>Rate</v>
          </cell>
          <cell r="D204" t="str">
            <v>Type</v>
          </cell>
        </row>
        <row r="205">
          <cell r="B205" t="str">
            <v>UT</v>
          </cell>
          <cell r="C205" t="str">
            <v>IT</v>
          </cell>
          <cell r="D205" t="str">
            <v>COM</v>
          </cell>
        </row>
        <row r="206">
          <cell r="B206" t="str">
            <v>UT</v>
          </cell>
          <cell r="C206" t="str">
            <v>IT2</v>
          </cell>
          <cell r="D206" t="str">
            <v>COM</v>
          </cell>
        </row>
        <row r="209">
          <cell r="B209" t="str">
            <v>State</v>
          </cell>
          <cell r="C209" t="str">
            <v>Rate</v>
          </cell>
          <cell r="D209" t="str">
            <v>Type</v>
          </cell>
        </row>
        <row r="210">
          <cell r="B210" t="str">
            <v>UT</v>
          </cell>
          <cell r="C210" t="str">
            <v>ITS</v>
          </cell>
          <cell r="D210" t="str">
            <v>Dth</v>
          </cell>
        </row>
        <row r="211">
          <cell r="B211" t="str">
            <v>UT</v>
          </cell>
          <cell r="C211" t="str">
            <v>ITS2</v>
          </cell>
          <cell r="D211" t="str">
            <v>Dth</v>
          </cell>
        </row>
        <row r="213">
          <cell r="B213" t="str">
            <v>State</v>
          </cell>
          <cell r="C213" t="str">
            <v>Rate</v>
          </cell>
          <cell r="D213" t="str">
            <v>Type</v>
          </cell>
        </row>
        <row r="214">
          <cell r="B214" t="str">
            <v>UT</v>
          </cell>
          <cell r="C214" t="str">
            <v>ITS</v>
          </cell>
          <cell r="D214" t="str">
            <v>DNG</v>
          </cell>
        </row>
        <row r="215">
          <cell r="B215" t="str">
            <v>UT</v>
          </cell>
          <cell r="C215" t="str">
            <v>ITS2</v>
          </cell>
          <cell r="D215" t="str">
            <v>DNG</v>
          </cell>
        </row>
        <row r="217">
          <cell r="B217" t="str">
            <v>State</v>
          </cell>
          <cell r="C217" t="str">
            <v>Rate</v>
          </cell>
          <cell r="D217" t="str">
            <v>Type</v>
          </cell>
        </row>
        <row r="218">
          <cell r="B218" t="str">
            <v>UT</v>
          </cell>
          <cell r="C218" t="str">
            <v>ITS</v>
          </cell>
          <cell r="D218" t="str">
            <v>SNG</v>
          </cell>
        </row>
        <row r="219">
          <cell r="B219" t="str">
            <v>UT</v>
          </cell>
          <cell r="C219" t="str">
            <v>ITS2</v>
          </cell>
          <cell r="D219" t="str">
            <v>SNG</v>
          </cell>
        </row>
        <row r="221">
          <cell r="B221" t="str">
            <v>State</v>
          </cell>
          <cell r="C221" t="str">
            <v>Rate</v>
          </cell>
          <cell r="D221" t="str">
            <v>Type</v>
          </cell>
        </row>
        <row r="222">
          <cell r="B222" t="str">
            <v>UT</v>
          </cell>
          <cell r="C222" t="str">
            <v>ITS</v>
          </cell>
          <cell r="D222" t="str">
            <v>Commodity</v>
          </cell>
        </row>
        <row r="223">
          <cell r="B223" t="str">
            <v>UT</v>
          </cell>
          <cell r="C223" t="str">
            <v>ITS2</v>
          </cell>
          <cell r="D223" t="str">
            <v>Commodity</v>
          </cell>
        </row>
        <row r="226">
          <cell r="B226" t="str">
            <v>State</v>
          </cell>
          <cell r="C226" t="str">
            <v>Rate</v>
          </cell>
          <cell r="D226" t="str">
            <v>Type</v>
          </cell>
        </row>
        <row r="227">
          <cell r="B227" t="str">
            <v>UT</v>
          </cell>
          <cell r="C227" t="str">
            <v>FT</v>
          </cell>
          <cell r="D227" t="str">
            <v>Dth      </v>
          </cell>
        </row>
        <row r="228">
          <cell r="B228" t="str">
            <v>UT</v>
          </cell>
          <cell r="C228" t="str">
            <v>FT1</v>
          </cell>
          <cell r="D228" t="str">
            <v>DTH</v>
          </cell>
        </row>
        <row r="230">
          <cell r="B230" t="str">
            <v>State</v>
          </cell>
          <cell r="C230" t="str">
            <v>Rate</v>
          </cell>
          <cell r="D230" t="str">
            <v>Type</v>
          </cell>
        </row>
        <row r="231">
          <cell r="B231" t="str">
            <v>UT</v>
          </cell>
          <cell r="C231" t="str">
            <v>FT</v>
          </cell>
          <cell r="D231" t="str">
            <v>DNG      </v>
          </cell>
        </row>
        <row r="232">
          <cell r="B232" t="str">
            <v>UT</v>
          </cell>
          <cell r="C232" t="str">
            <v>FT1</v>
          </cell>
          <cell r="D232" t="str">
            <v>DNG</v>
          </cell>
        </row>
        <row r="234">
          <cell r="B234" t="str">
            <v>State</v>
          </cell>
          <cell r="C234" t="str">
            <v>Rate</v>
          </cell>
          <cell r="D234" t="str">
            <v>Type</v>
          </cell>
        </row>
        <row r="235">
          <cell r="B235" t="str">
            <v>UT</v>
          </cell>
          <cell r="C235" t="str">
            <v>FT</v>
          </cell>
          <cell r="D235" t="str">
            <v>SNG      </v>
          </cell>
        </row>
        <row r="236">
          <cell r="B236" t="str">
            <v>UT</v>
          </cell>
          <cell r="C236" t="str">
            <v>FT1</v>
          </cell>
          <cell r="D236" t="str">
            <v>SNG</v>
          </cell>
        </row>
        <row r="238">
          <cell r="B238" t="str">
            <v>State</v>
          </cell>
          <cell r="C238" t="str">
            <v>Rate</v>
          </cell>
          <cell r="D238" t="str">
            <v>Type</v>
          </cell>
        </row>
        <row r="239">
          <cell r="B239" t="str">
            <v>UT</v>
          </cell>
          <cell r="C239" t="str">
            <v>FT</v>
          </cell>
          <cell r="D239" t="str">
            <v>Commodity</v>
          </cell>
        </row>
        <row r="240">
          <cell r="B240" t="str">
            <v>UT</v>
          </cell>
          <cell r="C240" t="str">
            <v>FT1</v>
          </cell>
          <cell r="D240" t="str">
            <v>COM</v>
          </cell>
        </row>
        <row r="243">
          <cell r="B243" t="str">
            <v>State</v>
          </cell>
          <cell r="C243" t="str">
            <v>Rate</v>
          </cell>
          <cell r="D243" t="str">
            <v>Type</v>
          </cell>
        </row>
        <row r="244">
          <cell r="B244" t="str">
            <v>UT</v>
          </cell>
          <cell r="C244" t="str">
            <v>FT2</v>
          </cell>
          <cell r="D244" t="str">
            <v>DTH</v>
          </cell>
        </row>
        <row r="246">
          <cell r="B246" t="str">
            <v>State</v>
          </cell>
          <cell r="C246" t="str">
            <v>Rate</v>
          </cell>
          <cell r="D246" t="str">
            <v>Type</v>
          </cell>
        </row>
        <row r="247">
          <cell r="B247" t="str">
            <v>UT</v>
          </cell>
          <cell r="C247" t="str">
            <v>FT2</v>
          </cell>
          <cell r="D247" t="str">
            <v>DNG</v>
          </cell>
        </row>
        <row r="249">
          <cell r="B249" t="str">
            <v>State</v>
          </cell>
          <cell r="C249" t="str">
            <v>Rate</v>
          </cell>
          <cell r="D249" t="str">
            <v>Type</v>
          </cell>
        </row>
        <row r="250">
          <cell r="B250" t="str">
            <v>UT</v>
          </cell>
          <cell r="C250" t="str">
            <v>FT2</v>
          </cell>
          <cell r="D250" t="str">
            <v>SNG</v>
          </cell>
        </row>
        <row r="252">
          <cell r="B252" t="str">
            <v>State</v>
          </cell>
          <cell r="C252" t="str">
            <v>Rate</v>
          </cell>
          <cell r="D252" t="str">
            <v>Type</v>
          </cell>
        </row>
        <row r="253">
          <cell r="B253" t="str">
            <v>UT</v>
          </cell>
          <cell r="C253" t="str">
            <v>FT2</v>
          </cell>
          <cell r="D253" t="str">
            <v>COM</v>
          </cell>
        </row>
        <row r="256">
          <cell r="B256" t="str">
            <v>State</v>
          </cell>
          <cell r="C256" t="str">
            <v>Rate</v>
          </cell>
          <cell r="D256" t="str">
            <v>Type</v>
          </cell>
        </row>
        <row r="257">
          <cell r="B257" t="str">
            <v>UT</v>
          </cell>
          <cell r="C257" t="str">
            <v>FTE</v>
          </cell>
          <cell r="D257" t="str">
            <v>DTH</v>
          </cell>
        </row>
        <row r="259">
          <cell r="B259" t="str">
            <v>State</v>
          </cell>
          <cell r="C259" t="str">
            <v>Rate</v>
          </cell>
          <cell r="D259" t="str">
            <v>Type</v>
          </cell>
        </row>
        <row r="260">
          <cell r="B260" t="str">
            <v>UT</v>
          </cell>
          <cell r="C260" t="str">
            <v>FTE</v>
          </cell>
          <cell r="D260" t="str">
            <v>DNG</v>
          </cell>
        </row>
        <row r="262">
          <cell r="B262" t="str">
            <v>State</v>
          </cell>
          <cell r="C262" t="str">
            <v>Rate</v>
          </cell>
          <cell r="D262" t="str">
            <v>Type</v>
          </cell>
        </row>
        <row r="263">
          <cell r="B263" t="str">
            <v>UT</v>
          </cell>
          <cell r="C263" t="str">
            <v>FTE</v>
          </cell>
          <cell r="D263" t="str">
            <v>SNG</v>
          </cell>
        </row>
        <row r="265">
          <cell r="B265" t="str">
            <v>State</v>
          </cell>
          <cell r="C265" t="str">
            <v>Rate</v>
          </cell>
          <cell r="D265" t="str">
            <v>Type</v>
          </cell>
        </row>
        <row r="266">
          <cell r="B266" t="str">
            <v>UT</v>
          </cell>
          <cell r="C266" t="str">
            <v>FTE</v>
          </cell>
          <cell r="D266" t="str">
            <v>COM</v>
          </cell>
        </row>
        <row r="269">
          <cell r="B269" t="str">
            <v>State</v>
          </cell>
          <cell r="C269" t="str">
            <v>Rate</v>
          </cell>
          <cell r="D269" t="str">
            <v>Type</v>
          </cell>
        </row>
        <row r="270">
          <cell r="B270" t="str">
            <v>UT</v>
          </cell>
          <cell r="C270" t="str">
            <v>MT</v>
          </cell>
          <cell r="D270" t="str">
            <v>DTH</v>
          </cell>
        </row>
        <row r="272">
          <cell r="B272" t="str">
            <v>State</v>
          </cell>
          <cell r="C272" t="str">
            <v>Rate</v>
          </cell>
          <cell r="D272" t="str">
            <v>Type</v>
          </cell>
        </row>
        <row r="273">
          <cell r="B273" t="str">
            <v>UT</v>
          </cell>
          <cell r="C273" t="str">
            <v>MT</v>
          </cell>
          <cell r="D273" t="str">
            <v>DNG</v>
          </cell>
        </row>
        <row r="275">
          <cell r="B275" t="str">
            <v>State</v>
          </cell>
          <cell r="C275" t="str">
            <v>Rate</v>
          </cell>
          <cell r="D275" t="str">
            <v>Type</v>
          </cell>
        </row>
        <row r="276">
          <cell r="B276" t="str">
            <v>UT</v>
          </cell>
          <cell r="C276" t="str">
            <v>MT</v>
          </cell>
          <cell r="D276" t="str">
            <v>SNG</v>
          </cell>
        </row>
        <row r="278">
          <cell r="B278" t="str">
            <v>State</v>
          </cell>
          <cell r="C278" t="str">
            <v>Rate</v>
          </cell>
          <cell r="D278" t="str">
            <v>Type</v>
          </cell>
        </row>
        <row r="279">
          <cell r="B279" t="str">
            <v>UT</v>
          </cell>
          <cell r="C279" t="str">
            <v>MT</v>
          </cell>
          <cell r="D279" t="str">
            <v>COM</v>
          </cell>
        </row>
        <row r="282">
          <cell r="B282" t="str">
            <v>State</v>
          </cell>
          <cell r="C282" t="str">
            <v>Rate</v>
          </cell>
          <cell r="D282" t="str">
            <v>Type</v>
          </cell>
        </row>
        <row r="283">
          <cell r="B283" t="str">
            <v>UT</v>
          </cell>
          <cell r="C283" t="str">
            <v>E1</v>
          </cell>
          <cell r="D283" t="str">
            <v>DTH</v>
          </cell>
        </row>
        <row r="285">
          <cell r="B285" t="str">
            <v>State</v>
          </cell>
          <cell r="C285" t="str">
            <v>Rate</v>
          </cell>
          <cell r="D285" t="str">
            <v>Type</v>
          </cell>
        </row>
        <row r="286">
          <cell r="B286" t="str">
            <v>UT</v>
          </cell>
          <cell r="C286" t="str">
            <v>E1</v>
          </cell>
          <cell r="D286" t="str">
            <v>DNG</v>
          </cell>
        </row>
        <row r="288">
          <cell r="B288" t="str">
            <v>State</v>
          </cell>
          <cell r="C288" t="str">
            <v>Rate</v>
          </cell>
          <cell r="D288" t="str">
            <v>Type</v>
          </cell>
        </row>
        <row r="289">
          <cell r="B289" t="str">
            <v>UT</v>
          </cell>
          <cell r="C289" t="str">
            <v>E1</v>
          </cell>
          <cell r="D289" t="str">
            <v>SNG</v>
          </cell>
        </row>
        <row r="291">
          <cell r="B291" t="str">
            <v>State</v>
          </cell>
          <cell r="C291" t="str">
            <v>Rate</v>
          </cell>
          <cell r="D291" t="str">
            <v>Type</v>
          </cell>
        </row>
        <row r="292">
          <cell r="B292" t="str">
            <v>UT</v>
          </cell>
          <cell r="C292" t="str">
            <v>E1</v>
          </cell>
          <cell r="D292" t="str">
            <v>COM</v>
          </cell>
        </row>
        <row r="300">
          <cell r="B300" t="str">
            <v>State</v>
          </cell>
          <cell r="C300" t="str">
            <v>Rate</v>
          </cell>
          <cell r="D300" t="str">
            <v>Type</v>
          </cell>
        </row>
        <row r="301">
          <cell r="B301" t="str">
            <v>UT</v>
          </cell>
          <cell r="C301" t="str">
            <v>P1</v>
          </cell>
          <cell r="D301" t="str">
            <v>Dth</v>
          </cell>
        </row>
        <row r="303">
          <cell r="B303" t="str">
            <v>State</v>
          </cell>
          <cell r="C303" t="str">
            <v>Rate</v>
          </cell>
          <cell r="D303" t="str">
            <v>Type</v>
          </cell>
        </row>
        <row r="304">
          <cell r="B304" t="str">
            <v>UT</v>
          </cell>
          <cell r="C304" t="str">
            <v>P1</v>
          </cell>
          <cell r="D304" t="str">
            <v>DNG</v>
          </cell>
        </row>
        <row r="306">
          <cell r="B306" t="str">
            <v>State</v>
          </cell>
          <cell r="C306" t="str">
            <v>Rate</v>
          </cell>
          <cell r="D306" t="str">
            <v>Type</v>
          </cell>
        </row>
        <row r="307">
          <cell r="B307" t="str">
            <v>UT</v>
          </cell>
          <cell r="C307" t="str">
            <v>P1</v>
          </cell>
          <cell r="D307" t="str">
            <v>SNG</v>
          </cell>
        </row>
        <row r="309">
          <cell r="B309" t="str">
            <v>State</v>
          </cell>
          <cell r="C309" t="str">
            <v>Rate</v>
          </cell>
          <cell r="D309" t="str">
            <v>Type</v>
          </cell>
        </row>
        <row r="310">
          <cell r="B310" t="str">
            <v>UT</v>
          </cell>
          <cell r="C310" t="str">
            <v>P1</v>
          </cell>
          <cell r="D310" t="str">
            <v>Commodity</v>
          </cell>
        </row>
        <row r="339">
          <cell r="B339" t="str">
            <v>State</v>
          </cell>
          <cell r="C339" t="str">
            <v>Rate</v>
          </cell>
          <cell r="D339" t="str">
            <v>Type</v>
          </cell>
        </row>
        <row r="340">
          <cell r="B340" t="str">
            <v>UT</v>
          </cell>
          <cell r="C340" t="str">
            <v>I4</v>
          </cell>
          <cell r="D340" t="str">
            <v>DTH</v>
          </cell>
        </row>
        <row r="342">
          <cell r="B342" t="str">
            <v>State</v>
          </cell>
          <cell r="C342" t="str">
            <v>Rate</v>
          </cell>
          <cell r="D342" t="str">
            <v>Type</v>
          </cell>
        </row>
        <row r="343">
          <cell r="B343" t="str">
            <v>UT</v>
          </cell>
          <cell r="C343" t="str">
            <v>I4</v>
          </cell>
          <cell r="D343" t="str">
            <v>DNG</v>
          </cell>
        </row>
        <row r="345">
          <cell r="B345" t="str">
            <v>State</v>
          </cell>
          <cell r="C345" t="str">
            <v>Rate</v>
          </cell>
          <cell r="D345" t="str">
            <v>Type</v>
          </cell>
        </row>
        <row r="346">
          <cell r="B346" t="str">
            <v>UT</v>
          </cell>
          <cell r="C346" t="str">
            <v>I4</v>
          </cell>
          <cell r="D346" t="str">
            <v>SNG</v>
          </cell>
        </row>
        <row r="348">
          <cell r="B348" t="str">
            <v>State</v>
          </cell>
          <cell r="C348" t="str">
            <v>Rate</v>
          </cell>
          <cell r="D348" t="str">
            <v>Type</v>
          </cell>
        </row>
        <row r="349">
          <cell r="B349" t="str">
            <v>UT</v>
          </cell>
          <cell r="C349" t="str">
            <v>I4</v>
          </cell>
          <cell r="D349" t="str">
            <v>COM</v>
          </cell>
        </row>
        <row r="359">
          <cell r="B359" t="str">
            <v>State</v>
          </cell>
          <cell r="C359" t="str">
            <v>Rate</v>
          </cell>
          <cell r="D359" t="str">
            <v>Type</v>
          </cell>
        </row>
        <row r="360">
          <cell r="B360" t="str">
            <v>ID</v>
          </cell>
          <cell r="C360" t="str">
            <v>GSS </v>
          </cell>
          <cell r="D360" t="str">
            <v>Dth</v>
          </cell>
        </row>
        <row r="362">
          <cell r="B362" t="str">
            <v>State</v>
          </cell>
          <cell r="C362" t="str">
            <v>Rate</v>
          </cell>
          <cell r="D362" t="str">
            <v>Type</v>
          </cell>
        </row>
        <row r="363">
          <cell r="B363" t="str">
            <v>ID</v>
          </cell>
          <cell r="C363" t="str">
            <v>GSS </v>
          </cell>
          <cell r="D363" t="str">
            <v>DNG</v>
          </cell>
        </row>
        <row r="365">
          <cell r="B365" t="str">
            <v>State</v>
          </cell>
          <cell r="C365" t="str">
            <v>Rate</v>
          </cell>
          <cell r="D365" t="str">
            <v>Type</v>
          </cell>
        </row>
        <row r="366">
          <cell r="B366" t="str">
            <v>ID</v>
          </cell>
          <cell r="C366" t="str">
            <v>GSS </v>
          </cell>
          <cell r="D366" t="str">
            <v>SNG</v>
          </cell>
        </row>
        <row r="368">
          <cell r="B368" t="str">
            <v>State</v>
          </cell>
          <cell r="C368" t="str">
            <v>Rate</v>
          </cell>
          <cell r="D368" t="str">
            <v>Type</v>
          </cell>
        </row>
        <row r="369">
          <cell r="B369" t="str">
            <v>ID</v>
          </cell>
          <cell r="C369" t="str">
            <v>GSS </v>
          </cell>
          <cell r="D369" t="str">
            <v>Commodity</v>
          </cell>
        </row>
        <row r="372">
          <cell r="B372" t="str">
            <v>State</v>
          </cell>
          <cell r="C372" t="str">
            <v>Rate</v>
          </cell>
          <cell r="D372" t="str">
            <v>Type</v>
          </cell>
        </row>
        <row r="373">
          <cell r="B373" t="str">
            <v>ID</v>
          </cell>
          <cell r="C373" t="str">
            <v>IS  </v>
          </cell>
          <cell r="D373" t="str">
            <v>Dth      </v>
          </cell>
        </row>
        <row r="374">
          <cell r="B374" t="str">
            <v>ID</v>
          </cell>
          <cell r="C374" t="str">
            <v>IS2 </v>
          </cell>
          <cell r="D374" t="str">
            <v>Dth      </v>
          </cell>
        </row>
        <row r="376">
          <cell r="B376" t="str">
            <v>State</v>
          </cell>
          <cell r="C376" t="str">
            <v>Rate</v>
          </cell>
          <cell r="D376" t="str">
            <v>Type</v>
          </cell>
        </row>
        <row r="377">
          <cell r="B377" t="str">
            <v>ID</v>
          </cell>
          <cell r="C377" t="str">
            <v>IS  </v>
          </cell>
          <cell r="D377" t="str">
            <v>DNG      </v>
          </cell>
        </row>
        <row r="378">
          <cell r="B378" t="str">
            <v>ID</v>
          </cell>
          <cell r="C378" t="str">
            <v>IS2 </v>
          </cell>
          <cell r="D378" t="str">
            <v>DNG      </v>
          </cell>
        </row>
        <row r="380">
          <cell r="B380" t="str">
            <v>State</v>
          </cell>
          <cell r="C380" t="str">
            <v>Rate</v>
          </cell>
          <cell r="D380" t="str">
            <v>Type</v>
          </cell>
        </row>
        <row r="381">
          <cell r="B381" t="str">
            <v>ID</v>
          </cell>
          <cell r="C381" t="str">
            <v>IS  </v>
          </cell>
          <cell r="D381" t="str">
            <v>SNG      </v>
          </cell>
        </row>
        <row r="382">
          <cell r="B382" t="str">
            <v>ID</v>
          </cell>
          <cell r="C382" t="str">
            <v>IS2 </v>
          </cell>
          <cell r="D382" t="str">
            <v>SNG      </v>
          </cell>
        </row>
        <row r="384">
          <cell r="B384" t="str">
            <v>State</v>
          </cell>
          <cell r="C384" t="str">
            <v>Rate</v>
          </cell>
          <cell r="D384" t="str">
            <v>Type</v>
          </cell>
        </row>
        <row r="385">
          <cell r="B385" t="str">
            <v>ID</v>
          </cell>
          <cell r="C385" t="str">
            <v>IS  </v>
          </cell>
          <cell r="D385" t="str">
            <v>Commodity</v>
          </cell>
        </row>
        <row r="386">
          <cell r="B386" t="str">
            <v>ID</v>
          </cell>
          <cell r="C386" t="str">
            <v>IS2 </v>
          </cell>
          <cell r="D386" t="str">
            <v>Commodity</v>
          </cell>
        </row>
        <row r="397">
          <cell r="B397" t="str">
            <v>State</v>
          </cell>
          <cell r="C397" t="str">
            <v>Rate</v>
          </cell>
          <cell r="D397" t="str">
            <v>Type</v>
          </cell>
        </row>
        <row r="398">
          <cell r="B398" t="str">
            <v>WY</v>
          </cell>
          <cell r="C398" t="str">
            <v>GS</v>
          </cell>
          <cell r="D398" t="str">
            <v>DTH</v>
          </cell>
        </row>
        <row r="400">
          <cell r="B400" t="str">
            <v>State</v>
          </cell>
          <cell r="C400" t="str">
            <v>Rate</v>
          </cell>
          <cell r="D400" t="str">
            <v>Type</v>
          </cell>
        </row>
        <row r="401">
          <cell r="B401" t="str">
            <v>WY</v>
          </cell>
          <cell r="C401" t="str">
            <v>GS</v>
          </cell>
          <cell r="D401" t="str">
            <v>DNG</v>
          </cell>
        </row>
        <row r="403">
          <cell r="B403" t="str">
            <v>State</v>
          </cell>
          <cell r="C403" t="str">
            <v>Rate</v>
          </cell>
          <cell r="D403" t="str">
            <v>Type</v>
          </cell>
        </row>
        <row r="404">
          <cell r="B404" t="str">
            <v>WY</v>
          </cell>
          <cell r="C404" t="str">
            <v>GS</v>
          </cell>
          <cell r="D404" t="str">
            <v>COM</v>
          </cell>
        </row>
        <row r="406">
          <cell r="B406" t="str">
            <v>State</v>
          </cell>
          <cell r="C406" t="str">
            <v>Rate</v>
          </cell>
          <cell r="D406" t="str">
            <v>Type</v>
          </cell>
        </row>
        <row r="407">
          <cell r="B407" t="str">
            <v>WY</v>
          </cell>
          <cell r="C407" t="str">
            <v>GS</v>
          </cell>
          <cell r="D407" t="str">
            <v>SIF</v>
          </cell>
        </row>
        <row r="410">
          <cell r="B410" t="str">
            <v>State</v>
          </cell>
          <cell r="C410" t="str">
            <v>Rate</v>
          </cell>
          <cell r="D410" t="str">
            <v>Type</v>
          </cell>
        </row>
        <row r="411">
          <cell r="B411" t="str">
            <v>WY</v>
          </cell>
          <cell r="C411" t="str">
            <v>F1</v>
          </cell>
          <cell r="D411" t="str">
            <v>DTH</v>
          </cell>
        </row>
        <row r="413">
          <cell r="B413" t="str">
            <v>State</v>
          </cell>
          <cell r="C413" t="str">
            <v>Rate</v>
          </cell>
          <cell r="D413" t="str">
            <v>Type</v>
          </cell>
        </row>
        <row r="414">
          <cell r="B414" t="str">
            <v>WY</v>
          </cell>
          <cell r="C414" t="str">
            <v>F1</v>
          </cell>
          <cell r="D414" t="str">
            <v>DNG</v>
          </cell>
        </row>
        <row r="416">
          <cell r="B416" t="str">
            <v>State</v>
          </cell>
          <cell r="C416" t="str">
            <v>Rate</v>
          </cell>
          <cell r="D416" t="str">
            <v>Type</v>
          </cell>
        </row>
        <row r="417">
          <cell r="B417" t="str">
            <v>WY</v>
          </cell>
          <cell r="C417" t="str">
            <v>F1</v>
          </cell>
          <cell r="D417" t="str">
            <v>COM</v>
          </cell>
        </row>
        <row r="420">
          <cell r="B420" t="str">
            <v>State</v>
          </cell>
          <cell r="C420" t="str">
            <v>Rate</v>
          </cell>
          <cell r="D420" t="str">
            <v>Type</v>
          </cell>
        </row>
        <row r="421">
          <cell r="B421" t="str">
            <v>WY</v>
          </cell>
          <cell r="C421" t="str">
            <v>NGV</v>
          </cell>
          <cell r="D421" t="str">
            <v>DTH</v>
          </cell>
        </row>
        <row r="423">
          <cell r="B423" t="str">
            <v>State</v>
          </cell>
          <cell r="C423" t="str">
            <v>Rate</v>
          </cell>
          <cell r="D423" t="str">
            <v>Type</v>
          </cell>
        </row>
        <row r="424">
          <cell r="B424" t="str">
            <v>WY</v>
          </cell>
          <cell r="C424" t="str">
            <v>NGV</v>
          </cell>
          <cell r="D424" t="str">
            <v>DNG</v>
          </cell>
        </row>
        <row r="426">
          <cell r="B426" t="str">
            <v>State</v>
          </cell>
          <cell r="C426" t="str">
            <v>Rate</v>
          </cell>
          <cell r="D426" t="str">
            <v>Type</v>
          </cell>
        </row>
        <row r="427">
          <cell r="B427" t="str">
            <v>WY</v>
          </cell>
          <cell r="C427" t="str">
            <v>NGV</v>
          </cell>
          <cell r="D427" t="str">
            <v>COM</v>
          </cell>
        </row>
        <row r="430">
          <cell r="B430" t="str">
            <v>State</v>
          </cell>
          <cell r="C430" t="str">
            <v>Rate</v>
          </cell>
          <cell r="D430" t="str">
            <v>Type</v>
          </cell>
        </row>
        <row r="431">
          <cell r="B431" t="str">
            <v>WY</v>
          </cell>
          <cell r="C431" t="str">
            <v>GSW</v>
          </cell>
          <cell r="D431" t="str">
            <v>DTH</v>
          </cell>
        </row>
        <row r="433">
          <cell r="B433" t="str">
            <v>State</v>
          </cell>
          <cell r="C433" t="str">
            <v>Rate</v>
          </cell>
          <cell r="D433" t="str">
            <v>Type</v>
          </cell>
        </row>
        <row r="434">
          <cell r="B434" t="str">
            <v>WY</v>
          </cell>
          <cell r="C434" t="str">
            <v>GSW</v>
          </cell>
          <cell r="D434" t="str">
            <v>DNG</v>
          </cell>
        </row>
        <row r="436">
          <cell r="B436" t="str">
            <v>State</v>
          </cell>
          <cell r="C436" t="str">
            <v>Rate</v>
          </cell>
          <cell r="D436" t="str">
            <v>Type</v>
          </cell>
        </row>
        <row r="437">
          <cell r="B437" t="str">
            <v>WY</v>
          </cell>
          <cell r="C437" t="str">
            <v>GSW</v>
          </cell>
          <cell r="D437" t="str">
            <v>COM</v>
          </cell>
        </row>
        <row r="450">
          <cell r="B450" t="str">
            <v>State</v>
          </cell>
          <cell r="C450" t="str">
            <v>Rate</v>
          </cell>
          <cell r="D450" t="str">
            <v>Type</v>
          </cell>
        </row>
        <row r="451">
          <cell r="B451" t="str">
            <v>WY</v>
          </cell>
          <cell r="C451" t="str">
            <v>IC</v>
          </cell>
          <cell r="D451" t="str">
            <v>DTH</v>
          </cell>
        </row>
        <row r="453">
          <cell r="B453" t="str">
            <v>State</v>
          </cell>
          <cell r="C453" t="str">
            <v>Rate</v>
          </cell>
          <cell r="D453" t="str">
            <v>Type</v>
          </cell>
        </row>
        <row r="454">
          <cell r="B454" t="str">
            <v>WY</v>
          </cell>
          <cell r="C454" t="str">
            <v>IC</v>
          </cell>
          <cell r="D454" t="str">
            <v>DNG</v>
          </cell>
        </row>
        <row r="456">
          <cell r="B456" t="str">
            <v>State</v>
          </cell>
          <cell r="C456" t="str">
            <v>Rate</v>
          </cell>
          <cell r="D456" t="str">
            <v>Type</v>
          </cell>
        </row>
        <row r="457">
          <cell r="B457" t="str">
            <v>WY</v>
          </cell>
          <cell r="C457" t="str">
            <v>IC</v>
          </cell>
          <cell r="D457" t="str">
            <v>COM</v>
          </cell>
        </row>
        <row r="460">
          <cell r="B460" t="str">
            <v>State</v>
          </cell>
          <cell r="C460" t="str">
            <v>Rate</v>
          </cell>
          <cell r="D460" t="str">
            <v>Type</v>
          </cell>
        </row>
        <row r="461">
          <cell r="B461" t="str">
            <v>WY</v>
          </cell>
          <cell r="C461" t="str">
            <v>I2</v>
          </cell>
          <cell r="D461" t="str">
            <v>DTH</v>
          </cell>
        </row>
        <row r="463">
          <cell r="B463" t="str">
            <v>State</v>
          </cell>
          <cell r="C463" t="str">
            <v>Rate</v>
          </cell>
          <cell r="D463" t="str">
            <v>Type</v>
          </cell>
        </row>
        <row r="464">
          <cell r="B464" t="str">
            <v>WY</v>
          </cell>
          <cell r="C464" t="str">
            <v>I2</v>
          </cell>
          <cell r="D464" t="str">
            <v>DNG</v>
          </cell>
        </row>
        <row r="466">
          <cell r="B466" t="str">
            <v>State</v>
          </cell>
          <cell r="C466" t="str">
            <v>Rate</v>
          </cell>
          <cell r="D466" t="str">
            <v>Type</v>
          </cell>
        </row>
        <row r="467">
          <cell r="B467" t="str">
            <v>WY</v>
          </cell>
          <cell r="C467" t="str">
            <v>I2</v>
          </cell>
          <cell r="D467" t="str">
            <v>SNG</v>
          </cell>
        </row>
        <row r="469">
          <cell r="B469" t="str">
            <v>State</v>
          </cell>
          <cell r="C469" t="str">
            <v>Rate</v>
          </cell>
          <cell r="D469" t="str">
            <v>Type</v>
          </cell>
        </row>
        <row r="470">
          <cell r="B470" t="str">
            <v>WY</v>
          </cell>
          <cell r="C470" t="str">
            <v>I2</v>
          </cell>
          <cell r="D470" t="str">
            <v>COM</v>
          </cell>
        </row>
        <row r="473">
          <cell r="B473" t="str">
            <v>State</v>
          </cell>
          <cell r="C473" t="str">
            <v>Rate</v>
          </cell>
          <cell r="D473" t="str">
            <v>Type</v>
          </cell>
        </row>
        <row r="474">
          <cell r="B474" t="str">
            <v>WY</v>
          </cell>
          <cell r="C474" t="str">
            <v>I4</v>
          </cell>
          <cell r="D474" t="str">
            <v>DTH</v>
          </cell>
        </row>
        <row r="476">
          <cell r="B476" t="str">
            <v>State</v>
          </cell>
          <cell r="C476" t="str">
            <v>Rate</v>
          </cell>
          <cell r="D476" t="str">
            <v>Type</v>
          </cell>
        </row>
        <row r="477">
          <cell r="B477" t="str">
            <v>WY</v>
          </cell>
          <cell r="C477" t="str">
            <v>I4</v>
          </cell>
          <cell r="D477" t="str">
            <v>DNG</v>
          </cell>
        </row>
        <row r="479">
          <cell r="B479" t="str">
            <v>State</v>
          </cell>
          <cell r="C479" t="str">
            <v>Rate</v>
          </cell>
          <cell r="D479" t="str">
            <v>Type</v>
          </cell>
        </row>
        <row r="480">
          <cell r="B480" t="str">
            <v>WY</v>
          </cell>
          <cell r="C480" t="str">
            <v>I4</v>
          </cell>
          <cell r="D480" t="str">
            <v>SNG</v>
          </cell>
        </row>
        <row r="482">
          <cell r="B482" t="str">
            <v>State</v>
          </cell>
          <cell r="C482" t="str">
            <v>Rate</v>
          </cell>
          <cell r="D482" t="str">
            <v>Type</v>
          </cell>
        </row>
        <row r="483">
          <cell r="B483" t="str">
            <v>WY</v>
          </cell>
          <cell r="C483" t="str">
            <v>I4</v>
          </cell>
          <cell r="D483" t="str">
            <v>COM</v>
          </cell>
        </row>
        <row r="486">
          <cell r="B486" t="str">
            <v>State</v>
          </cell>
          <cell r="C486" t="str">
            <v>Rate</v>
          </cell>
          <cell r="D486" t="str">
            <v>Type</v>
          </cell>
        </row>
        <row r="487">
          <cell r="B487" t="str">
            <v>WY</v>
          </cell>
          <cell r="C487" t="str">
            <v>IT2</v>
          </cell>
          <cell r="D487" t="str">
            <v>Dth      </v>
          </cell>
        </row>
        <row r="488">
          <cell r="B488" t="str">
            <v>WY</v>
          </cell>
          <cell r="C488" t="str">
            <v>IT</v>
          </cell>
          <cell r="D488" t="str">
            <v>DTH</v>
          </cell>
        </row>
        <row r="490">
          <cell r="B490" t="str">
            <v>State</v>
          </cell>
          <cell r="C490" t="str">
            <v>Rate</v>
          </cell>
          <cell r="D490" t="str">
            <v>Type</v>
          </cell>
        </row>
        <row r="491">
          <cell r="B491" t="str">
            <v>WY</v>
          </cell>
          <cell r="C491" t="str">
            <v>IT2 </v>
          </cell>
          <cell r="D491" t="str">
            <v>DNG      </v>
          </cell>
        </row>
        <row r="492">
          <cell r="B492" t="str">
            <v>WY</v>
          </cell>
          <cell r="C492" t="str">
            <v>IT</v>
          </cell>
          <cell r="D492" t="str">
            <v>DNG</v>
          </cell>
        </row>
        <row r="494">
          <cell r="B494" t="str">
            <v>State</v>
          </cell>
          <cell r="C494" t="str">
            <v>Rate</v>
          </cell>
          <cell r="D494" t="str">
            <v>Type</v>
          </cell>
        </row>
        <row r="495">
          <cell r="B495" t="str">
            <v>WY</v>
          </cell>
          <cell r="C495" t="str">
            <v>IT2</v>
          </cell>
          <cell r="D495" t="str">
            <v>Commodity</v>
          </cell>
        </row>
        <row r="496">
          <cell r="B496" t="str">
            <v>WY</v>
          </cell>
          <cell r="C496" t="str">
            <v>IT</v>
          </cell>
          <cell r="D496" t="str">
            <v>COM</v>
          </cell>
        </row>
        <row r="499">
          <cell r="B499" t="str">
            <v>State</v>
          </cell>
          <cell r="C499" t="str">
            <v>Rate</v>
          </cell>
          <cell r="D499" t="str">
            <v>Type</v>
          </cell>
        </row>
        <row r="500">
          <cell r="B500" t="str">
            <v>WY</v>
          </cell>
          <cell r="C500" t="str">
            <v>IC2 </v>
          </cell>
          <cell r="D500" t="str">
            <v>Dth      </v>
          </cell>
        </row>
        <row r="501">
          <cell r="B501" t="str">
            <v>WY</v>
          </cell>
          <cell r="C501" t="str">
            <v>IC3 </v>
          </cell>
          <cell r="D501" t="str">
            <v>Dth      </v>
          </cell>
        </row>
        <row r="502">
          <cell r="B502" t="str">
            <v>WY</v>
          </cell>
          <cell r="C502" t="str">
            <v>IC7 </v>
          </cell>
          <cell r="D502" t="str">
            <v>Dth      </v>
          </cell>
        </row>
        <row r="503">
          <cell r="B503" t="str">
            <v>WY</v>
          </cell>
          <cell r="C503" t="str">
            <v>IC8 </v>
          </cell>
          <cell r="D503" t="str">
            <v>Dth      </v>
          </cell>
        </row>
        <row r="504">
          <cell r="B504" t="str">
            <v>WY</v>
          </cell>
          <cell r="C504" t="str">
            <v>IC9 </v>
          </cell>
          <cell r="D504" t="str">
            <v>Dth      </v>
          </cell>
        </row>
        <row r="506">
          <cell r="B506" t="str">
            <v>State</v>
          </cell>
          <cell r="C506" t="str">
            <v>Rate</v>
          </cell>
          <cell r="D506" t="str">
            <v>Type</v>
          </cell>
        </row>
        <row r="507">
          <cell r="B507" t="str">
            <v>WY</v>
          </cell>
          <cell r="C507" t="str">
            <v>IC2 </v>
          </cell>
          <cell r="D507" t="str">
            <v>DNG      </v>
          </cell>
        </row>
        <row r="508">
          <cell r="B508" t="str">
            <v>WY</v>
          </cell>
          <cell r="C508" t="str">
            <v>IC3 </v>
          </cell>
          <cell r="D508" t="str">
            <v>DNG      </v>
          </cell>
        </row>
        <row r="509">
          <cell r="B509" t="str">
            <v>WY</v>
          </cell>
          <cell r="C509" t="str">
            <v>IC7 </v>
          </cell>
          <cell r="D509" t="str">
            <v>DNG      </v>
          </cell>
        </row>
        <row r="510">
          <cell r="B510" t="str">
            <v>WY</v>
          </cell>
          <cell r="C510" t="str">
            <v>IC8 </v>
          </cell>
          <cell r="D510" t="str">
            <v>DNG      </v>
          </cell>
        </row>
        <row r="511">
          <cell r="B511" t="str">
            <v>WY</v>
          </cell>
          <cell r="C511" t="str">
            <v>IC9 </v>
          </cell>
          <cell r="D511" t="str">
            <v>DNG      </v>
          </cell>
        </row>
        <row r="513">
          <cell r="B513" t="str">
            <v>State</v>
          </cell>
          <cell r="C513" t="str">
            <v>Rate</v>
          </cell>
          <cell r="D513" t="str">
            <v>Type</v>
          </cell>
        </row>
        <row r="514">
          <cell r="B514" t="str">
            <v>WY</v>
          </cell>
          <cell r="C514" t="str">
            <v>IC2 </v>
          </cell>
          <cell r="D514" t="str">
            <v>Commodity</v>
          </cell>
        </row>
        <row r="515">
          <cell r="B515" t="str">
            <v>WY</v>
          </cell>
          <cell r="C515" t="str">
            <v>IC3</v>
          </cell>
          <cell r="D515" t="str">
            <v>Commodity</v>
          </cell>
        </row>
        <row r="516">
          <cell r="B516" t="str">
            <v>WY</v>
          </cell>
          <cell r="C516" t="str">
            <v>IC5</v>
          </cell>
          <cell r="D516" t="str">
            <v>Commodity</v>
          </cell>
        </row>
        <row r="517">
          <cell r="B517" t="str">
            <v>WY</v>
          </cell>
          <cell r="C517" t="str">
            <v>IC6</v>
          </cell>
          <cell r="D517" t="str">
            <v>Commodity</v>
          </cell>
        </row>
        <row r="518">
          <cell r="B518" t="str">
            <v>WY</v>
          </cell>
          <cell r="C518" t="str">
            <v>IC7</v>
          </cell>
          <cell r="D518" t="str">
            <v>Commodity</v>
          </cell>
        </row>
        <row r="519">
          <cell r="B519" t="str">
            <v>WY</v>
          </cell>
          <cell r="C519" t="str">
            <v>IC8 </v>
          </cell>
          <cell r="D519" t="str">
            <v>Commodity</v>
          </cell>
        </row>
        <row r="520">
          <cell r="B520" t="str">
            <v>WY</v>
          </cell>
          <cell r="C520" t="str">
            <v>IC9</v>
          </cell>
          <cell r="D520" t="str">
            <v>Commodity</v>
          </cell>
        </row>
        <row r="530">
          <cell r="B530" t="str">
            <v>State</v>
          </cell>
          <cell r="C530" t="str">
            <v>Rate</v>
          </cell>
          <cell r="D530" t="str">
            <v>Type</v>
          </cell>
        </row>
        <row r="531">
          <cell r="B531" t="str">
            <v>CO</v>
          </cell>
          <cell r="C531" t="str">
            <v>I4</v>
          </cell>
          <cell r="D531" t="str">
            <v>DTH</v>
          </cell>
        </row>
        <row r="533">
          <cell r="B533" t="str">
            <v>State</v>
          </cell>
          <cell r="C533" t="str">
            <v>Rate</v>
          </cell>
          <cell r="D533" t="str">
            <v>Type</v>
          </cell>
        </row>
        <row r="534">
          <cell r="B534" t="str">
            <v>CO</v>
          </cell>
          <cell r="C534" t="str">
            <v>I4</v>
          </cell>
          <cell r="D534" t="str">
            <v>DNG</v>
          </cell>
        </row>
        <row r="536">
          <cell r="B536" t="str">
            <v>State</v>
          </cell>
          <cell r="C536" t="str">
            <v>Rate</v>
          </cell>
          <cell r="D536" t="str">
            <v>Type</v>
          </cell>
        </row>
        <row r="537">
          <cell r="B537" t="str">
            <v>CO</v>
          </cell>
          <cell r="C537" t="str">
            <v>I4</v>
          </cell>
          <cell r="D537" t="str">
            <v>COM</v>
          </cell>
        </row>
        <row r="540">
          <cell r="B540" t="str">
            <v>State</v>
          </cell>
          <cell r="C540" t="str">
            <v>Rate</v>
          </cell>
          <cell r="D540" t="str">
            <v>Type</v>
          </cell>
        </row>
        <row r="541">
          <cell r="B541" t="str">
            <v>CO</v>
          </cell>
          <cell r="C541" t="str">
            <v>IC</v>
          </cell>
          <cell r="D541" t="str">
            <v>Dth</v>
          </cell>
        </row>
        <row r="542">
          <cell r="B542" t="str">
            <v>CO</v>
          </cell>
          <cell r="C542" t="str">
            <v>IT</v>
          </cell>
          <cell r="D542" t="str">
            <v>Dth</v>
          </cell>
        </row>
        <row r="544">
          <cell r="B544" t="str">
            <v>State</v>
          </cell>
          <cell r="C544" t="str">
            <v>Rate</v>
          </cell>
          <cell r="D544" t="str">
            <v>Type</v>
          </cell>
        </row>
        <row r="545">
          <cell r="B545" t="str">
            <v>CO</v>
          </cell>
          <cell r="C545" t="str">
            <v>IC</v>
          </cell>
          <cell r="D545" t="str">
            <v>DNG</v>
          </cell>
        </row>
        <row r="546">
          <cell r="B546" t="str">
            <v>CO</v>
          </cell>
          <cell r="C546" t="str">
            <v>IT</v>
          </cell>
          <cell r="D546" t="str">
            <v>DNG</v>
          </cell>
        </row>
        <row r="548">
          <cell r="B548" t="str">
            <v>State</v>
          </cell>
          <cell r="C548" t="str">
            <v>Rate</v>
          </cell>
          <cell r="D548" t="str">
            <v>Type</v>
          </cell>
        </row>
        <row r="549">
          <cell r="B549" t="str">
            <v>CO</v>
          </cell>
          <cell r="C549" t="str">
            <v>IC</v>
          </cell>
          <cell r="D549" t="str">
            <v>Commodity</v>
          </cell>
        </row>
        <row r="550">
          <cell r="B550" t="str">
            <v>CO</v>
          </cell>
          <cell r="C550" t="str">
            <v>IT</v>
          </cell>
          <cell r="D550" t="str">
            <v>Commodity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new report"/>
      <sheetName val="28-Case Capital Str"/>
      <sheetName val="1-Rate Base"/>
      <sheetName val="Expenses"/>
      <sheetName val="ROR-Summaries"/>
      <sheetName val="ROR-Report"/>
      <sheetName val="ROR-Model"/>
      <sheetName val="ROR-Adjustments"/>
      <sheetName val="CASE-Taxes"/>
      <sheetName val="CASE-Model"/>
      <sheetName val="ROR-Taxes"/>
      <sheetName val=" ROR-DEPR EXPENSE "/>
      <sheetName val="CASE-Report"/>
      <sheetName val="CASE-Adjustments"/>
      <sheetName val="CASE-Summaries"/>
      <sheetName val="GATHERING"/>
      <sheetName val="Integrity Managment"/>
      <sheetName val="LOW INCOME"/>
      <sheetName val="Delta Funds"/>
      <sheetName val="DSM"/>
      <sheetName val="Case Depr Study"/>
      <sheetName val="Telecom Asset Transfer Ann"/>
      <sheetName val="QIC Annualized Costs Post Integ"/>
      <sheetName val="CDX Capitalized Plt Ann"/>
      <sheetName val="Model Checks"/>
      <sheetName val="7-Other Rev"/>
      <sheetName val="8-Revenue"/>
      <sheetName val="BOOKED SEP 05 REV"/>
      <sheetName val="REV RUN SEP O5 (YE)"/>
      <sheetName val="REV 05 CALTYEAD_SPREAD"/>
      <sheetName val="REV 05 CALTYED2_CONST"/>
      <sheetName val="REV_SUMMARY"/>
      <sheetName val="9-Min Bills"/>
      <sheetName val="old REV RUN SEP O5 (YE)"/>
      <sheetName val="2-Und Stor"/>
      <sheetName val="3-ROR-Wexpro"/>
      <sheetName val="3-CASE-Wexpro"/>
      <sheetName val="5-OakCity"/>
      <sheetName val="6-Bad Debt"/>
      <sheetName val="10-Bank Vac"/>
      <sheetName val="11-Labor Ann_case"/>
      <sheetName val="11-Labor Ann"/>
      <sheetName val="12-Incentive"/>
      <sheetName val="13-Phantom"/>
      <sheetName val="14-Tickets"/>
      <sheetName val="15-Affiliate ROR"/>
      <sheetName val="16-QES"/>
      <sheetName val="17-ST TAX"/>
      <sheetName val="18-CO2"/>
      <sheetName val="19-Advertising"/>
      <sheetName val="20-Donations"/>
      <sheetName val="22-Reserve Acc"/>
      <sheetName val="28-Capital Str"/>
      <sheetName val="Utah Allocation"/>
      <sheetName val="Cost of Service"/>
      <sheetName val="ALLOCATIONS&amp;PRETAX"/>
      <sheetName val="PRINT MACRO"/>
      <sheetName val="COS Sum"/>
      <sheetName val="COS Alloc Factors"/>
      <sheetName val="COS Detail"/>
      <sheetName val="COS Input"/>
      <sheetName val="115"/>
      <sheetName val="2005 ACTUAL CUST_REV"/>
      <sheetName val="2005 YR END CUST_REV"/>
      <sheetName val="old_with gatherinREV 05 YE CUST"/>
      <sheetName val="OLD WITH GATHERREV 05 ACT CUST"/>
      <sheetName val="NOT USED REV 05 YE CUST"/>
      <sheetName val="NOT USED REV 05 ACT CUST"/>
      <sheetName val="OLD BOOKED SEP 05 REV"/>
    </sheetNames>
    <sheetDataSet>
      <sheetData sheetId="0">
        <row r="8">
          <cell r="B8" t="str">
            <v>USAGE PER CUSTOMER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GC_RATES_GNL_PLANT"/>
      <sheetName val="XNV"/>
      <sheetName val="DATA"/>
      <sheetName val="QGC_RATES_101_WY"/>
      <sheetName val="Sheet1"/>
    </sheetNames>
    <sheetDataSet>
      <sheetData sheetId="0">
        <row r="1">
          <cell r="A1" t="str">
            <v>Sum</v>
          </cell>
          <cell r="B1" t="str">
            <v>Date</v>
          </cell>
          <cell r="C1" t="str">
            <v>Days</v>
          </cell>
        </row>
        <row r="2">
          <cell r="A2">
            <v>36198024.35</v>
          </cell>
          <cell r="B2" t="str">
            <v>1999-01-01</v>
          </cell>
          <cell r="C2">
            <v>36161</v>
          </cell>
        </row>
        <row r="3">
          <cell r="A3">
            <v>12209.49</v>
          </cell>
          <cell r="B3" t="str">
            <v>1999-12-31</v>
          </cell>
          <cell r="C3">
            <v>36525</v>
          </cell>
        </row>
        <row r="4">
          <cell r="A4">
            <v>0</v>
          </cell>
          <cell r="B4" t="str">
            <v>2000-03-31</v>
          </cell>
          <cell r="C4">
            <v>36616</v>
          </cell>
        </row>
        <row r="5">
          <cell r="A5">
            <v>976656.57</v>
          </cell>
          <cell r="B5" t="str">
            <v>2000-05-31</v>
          </cell>
          <cell r="C5">
            <v>36677</v>
          </cell>
        </row>
        <row r="6">
          <cell r="A6">
            <v>70430.72</v>
          </cell>
          <cell r="B6" t="str">
            <v>2000-06-30</v>
          </cell>
          <cell r="C6">
            <v>36707</v>
          </cell>
        </row>
        <row r="7">
          <cell r="A7">
            <v>117252.88</v>
          </cell>
          <cell r="B7" t="str">
            <v>2000-08-31</v>
          </cell>
          <cell r="C7">
            <v>36769</v>
          </cell>
        </row>
        <row r="8">
          <cell r="A8">
            <v>-4409712.33</v>
          </cell>
          <cell r="B8" t="str">
            <v>2000-09-30</v>
          </cell>
          <cell r="C8">
            <v>36799</v>
          </cell>
        </row>
        <row r="9">
          <cell r="A9">
            <v>8099416.65</v>
          </cell>
          <cell r="B9" t="str">
            <v>2000-12-31</v>
          </cell>
          <cell r="C9">
            <v>36891</v>
          </cell>
        </row>
        <row r="10">
          <cell r="A10">
            <v>6328.93</v>
          </cell>
          <cell r="B10" t="str">
            <v>2001-01-31</v>
          </cell>
          <cell r="C10">
            <v>36922</v>
          </cell>
        </row>
        <row r="11">
          <cell r="A11">
            <v>35082.63</v>
          </cell>
          <cell r="B11" t="str">
            <v>2001-04-30</v>
          </cell>
          <cell r="C11">
            <v>37011</v>
          </cell>
        </row>
        <row r="12">
          <cell r="A12">
            <v>0</v>
          </cell>
          <cell r="B12" t="str">
            <v>2001-05-31</v>
          </cell>
          <cell r="C12">
            <v>37042</v>
          </cell>
        </row>
        <row r="13">
          <cell r="A13">
            <v>2371.35</v>
          </cell>
          <cell r="B13" t="str">
            <v>2001-08-31</v>
          </cell>
          <cell r="C13">
            <v>37134</v>
          </cell>
        </row>
        <row r="14">
          <cell r="A14">
            <v>64105.46</v>
          </cell>
          <cell r="B14" t="str">
            <v>2001-09-30</v>
          </cell>
          <cell r="C14">
            <v>37164</v>
          </cell>
        </row>
        <row r="15">
          <cell r="A15">
            <v>21358.18</v>
          </cell>
          <cell r="B15" t="str">
            <v>2001-12-31</v>
          </cell>
          <cell r="C15">
            <v>37256</v>
          </cell>
        </row>
        <row r="16">
          <cell r="A16">
            <v>11839027.52</v>
          </cell>
          <cell r="B16" t="str">
            <v>2001-12-31</v>
          </cell>
          <cell r="C16">
            <v>37256</v>
          </cell>
        </row>
        <row r="17">
          <cell r="A17">
            <v>34581.87</v>
          </cell>
          <cell r="B17" t="str">
            <v>2002-04-30</v>
          </cell>
          <cell r="C17">
            <v>37376</v>
          </cell>
        </row>
        <row r="18">
          <cell r="A18">
            <v>39113.67</v>
          </cell>
          <cell r="B18" t="str">
            <v>2002-04-30</v>
          </cell>
          <cell r="C18">
            <v>37376</v>
          </cell>
        </row>
        <row r="19">
          <cell r="A19">
            <v>452470.38</v>
          </cell>
          <cell r="B19" t="str">
            <v>2002-04-30</v>
          </cell>
          <cell r="C19">
            <v>37376</v>
          </cell>
        </row>
        <row r="20">
          <cell r="A20">
            <v>-452470.38</v>
          </cell>
          <cell r="B20" t="str">
            <v>2002-05-31</v>
          </cell>
          <cell r="C20">
            <v>37407</v>
          </cell>
        </row>
        <row r="21">
          <cell r="A21">
            <v>2068243.37</v>
          </cell>
          <cell r="B21" t="str">
            <v>2002-05-31</v>
          </cell>
          <cell r="C21">
            <v>37407</v>
          </cell>
        </row>
        <row r="22">
          <cell r="A22">
            <v>791894.66</v>
          </cell>
          <cell r="B22" t="str">
            <v>2002-05-31</v>
          </cell>
          <cell r="C22">
            <v>37407</v>
          </cell>
        </row>
        <row r="23">
          <cell r="A23">
            <v>771.74</v>
          </cell>
          <cell r="B23" t="str">
            <v>2002-07-31</v>
          </cell>
          <cell r="C23">
            <v>37468</v>
          </cell>
        </row>
        <row r="24">
          <cell r="A24">
            <v>67177.19</v>
          </cell>
          <cell r="B24" t="str">
            <v>2002-10-31</v>
          </cell>
          <cell r="C24">
            <v>37560</v>
          </cell>
        </row>
        <row r="25">
          <cell r="A25">
            <v>22217.07</v>
          </cell>
          <cell r="B25" t="str">
            <v>2002-11-30</v>
          </cell>
          <cell r="C25">
            <v>37590</v>
          </cell>
        </row>
        <row r="26">
          <cell r="A26">
            <v>1094736.42</v>
          </cell>
          <cell r="B26" t="str">
            <v>2002-12-31</v>
          </cell>
          <cell r="C26">
            <v>37621</v>
          </cell>
        </row>
        <row r="27">
          <cell r="A27">
            <v>-922206.47</v>
          </cell>
          <cell r="B27" t="str">
            <v>2003-01-31</v>
          </cell>
          <cell r="C27">
            <v>37652</v>
          </cell>
        </row>
        <row r="28">
          <cell r="A28">
            <v>6167.37</v>
          </cell>
          <cell r="B28" t="str">
            <v>2003-02-28</v>
          </cell>
          <cell r="C28">
            <v>37680</v>
          </cell>
        </row>
        <row r="29">
          <cell r="A29">
            <v>14767.44</v>
          </cell>
          <cell r="B29" t="str">
            <v>2003-03-31</v>
          </cell>
          <cell r="C29">
            <v>37711</v>
          </cell>
        </row>
        <row r="30">
          <cell r="A30">
            <v>197546.91</v>
          </cell>
          <cell r="B30" t="str">
            <v>2003-04-30</v>
          </cell>
          <cell r="C30">
            <v>37741</v>
          </cell>
        </row>
        <row r="31">
          <cell r="A31">
            <v>-3035357.06</v>
          </cell>
          <cell r="B31" t="str">
            <v>2003-05-31</v>
          </cell>
          <cell r="C31">
            <v>37772</v>
          </cell>
        </row>
        <row r="32">
          <cell r="A32">
            <v>138599.32</v>
          </cell>
          <cell r="B32" t="str">
            <v>2003-06-30</v>
          </cell>
          <cell r="C32">
            <v>37802</v>
          </cell>
        </row>
        <row r="33">
          <cell r="A33">
            <v>2664.07</v>
          </cell>
          <cell r="B33" t="str">
            <v>2003-12-31</v>
          </cell>
          <cell r="C33">
            <v>37986</v>
          </cell>
        </row>
      </sheetData>
      <sheetData sheetId="3">
        <row r="1">
          <cell r="A1" t="str">
            <v>Category</v>
          </cell>
          <cell r="B1" t="str">
            <v>DeptID</v>
          </cell>
          <cell r="C1" t="str">
            <v>Sum Cost</v>
          </cell>
          <cell r="D1" t="str">
            <v>Acctg Date</v>
          </cell>
          <cell r="E1" t="str">
            <v>Days</v>
          </cell>
        </row>
        <row r="2">
          <cell r="A2">
            <v>38901</v>
          </cell>
          <cell r="B2" t="str">
            <v>5900</v>
          </cell>
          <cell r="C2">
            <v>4659</v>
          </cell>
          <cell r="D2" t="str">
            <v>2001-07-31</v>
          </cell>
          <cell r="E2">
            <v>37103</v>
          </cell>
        </row>
        <row r="3">
          <cell r="A3">
            <v>38901</v>
          </cell>
          <cell r="B3" t="str">
            <v>5900</v>
          </cell>
          <cell r="C3">
            <v>-4659</v>
          </cell>
          <cell r="D3" t="str">
            <v>2001-12-31</v>
          </cell>
          <cell r="E3">
            <v>37256</v>
          </cell>
        </row>
        <row r="4">
          <cell r="A4" t="str">
            <v>37411</v>
          </cell>
          <cell r="B4" t="str">
            <v>5900</v>
          </cell>
          <cell r="C4">
            <v>16091.7</v>
          </cell>
          <cell r="D4" t="str">
            <v>1999-01-01</v>
          </cell>
          <cell r="E4">
            <v>36161</v>
          </cell>
        </row>
        <row r="5">
          <cell r="A5" t="str">
            <v>37411</v>
          </cell>
          <cell r="B5" t="str">
            <v>5900</v>
          </cell>
          <cell r="C5">
            <v>4659</v>
          </cell>
          <cell r="D5" t="str">
            <v>2001-12-30</v>
          </cell>
          <cell r="E5">
            <v>37255</v>
          </cell>
        </row>
        <row r="6">
          <cell r="A6" t="str">
            <v>37411</v>
          </cell>
          <cell r="B6" t="str">
            <v>5900</v>
          </cell>
          <cell r="C6">
            <v>-7003.04</v>
          </cell>
          <cell r="D6" t="str">
            <v>2002-11-30</v>
          </cell>
          <cell r="E6">
            <v>37590</v>
          </cell>
        </row>
        <row r="7">
          <cell r="A7" t="str">
            <v>37411</v>
          </cell>
          <cell r="B7" t="str">
            <v>5900</v>
          </cell>
          <cell r="C7">
            <v>6000</v>
          </cell>
          <cell r="D7" t="str">
            <v>2003-04-30</v>
          </cell>
          <cell r="E7">
            <v>37741</v>
          </cell>
        </row>
        <row r="8">
          <cell r="A8" t="str">
            <v>37411</v>
          </cell>
          <cell r="B8" t="str">
            <v>5900</v>
          </cell>
          <cell r="C8">
            <v>0</v>
          </cell>
          <cell r="D8" t="str">
            <v>2003-09-30</v>
          </cell>
          <cell r="E8">
            <v>37894</v>
          </cell>
        </row>
        <row r="9">
          <cell r="A9" t="str">
            <v>37421</v>
          </cell>
          <cell r="B9" t="str">
            <v>5900</v>
          </cell>
          <cell r="C9">
            <v>9583.67</v>
          </cell>
          <cell r="D9" t="str">
            <v>1999-01-01</v>
          </cell>
          <cell r="E9">
            <v>36161</v>
          </cell>
        </row>
        <row r="10">
          <cell r="A10" t="str">
            <v>37421</v>
          </cell>
          <cell r="B10" t="str">
            <v>5900</v>
          </cell>
          <cell r="C10">
            <v>3074.47</v>
          </cell>
          <cell r="D10" t="str">
            <v>2001-07-31</v>
          </cell>
          <cell r="E10">
            <v>37103</v>
          </cell>
        </row>
        <row r="11">
          <cell r="A11" t="str">
            <v>37421</v>
          </cell>
          <cell r="B11" t="str">
            <v>5900</v>
          </cell>
          <cell r="C11">
            <v>-3.5</v>
          </cell>
          <cell r="D11" t="str">
            <v>2003-04-30</v>
          </cell>
          <cell r="E11">
            <v>37741</v>
          </cell>
        </row>
        <row r="12">
          <cell r="A12" t="str">
            <v>37421</v>
          </cell>
          <cell r="B12" t="str">
            <v>5900</v>
          </cell>
          <cell r="C12">
            <v>-423.69</v>
          </cell>
          <cell r="D12" t="str">
            <v>2003-08-31</v>
          </cell>
          <cell r="E12">
            <v>37864</v>
          </cell>
        </row>
        <row r="13">
          <cell r="A13" t="str">
            <v>37501</v>
          </cell>
          <cell r="B13" t="str">
            <v>5900</v>
          </cell>
          <cell r="C13">
            <v>570691.62</v>
          </cell>
          <cell r="D13" t="str">
            <v>1999-01-01</v>
          </cell>
          <cell r="E13">
            <v>36161</v>
          </cell>
        </row>
        <row r="14">
          <cell r="A14" t="str">
            <v>37501</v>
          </cell>
          <cell r="B14" t="str">
            <v>5900</v>
          </cell>
          <cell r="C14">
            <v>3459.03</v>
          </cell>
          <cell r="D14" t="str">
            <v>1999-01-01</v>
          </cell>
          <cell r="E14">
            <v>36161</v>
          </cell>
        </row>
        <row r="15">
          <cell r="A15" t="str">
            <v>37501</v>
          </cell>
          <cell r="B15" t="str">
            <v>5900</v>
          </cell>
          <cell r="C15">
            <v>17075.8</v>
          </cell>
          <cell r="D15" t="str">
            <v>1999-01-01</v>
          </cell>
          <cell r="E15">
            <v>36161</v>
          </cell>
        </row>
        <row r="16">
          <cell r="A16" t="str">
            <v>37501</v>
          </cell>
          <cell r="B16" t="str">
            <v>5900</v>
          </cell>
          <cell r="C16">
            <v>4877.74</v>
          </cell>
          <cell r="D16" t="str">
            <v>2001-03-31</v>
          </cell>
          <cell r="E16">
            <v>36981</v>
          </cell>
        </row>
        <row r="17">
          <cell r="A17" t="str">
            <v>37501</v>
          </cell>
          <cell r="B17" t="str">
            <v>5900</v>
          </cell>
          <cell r="C17">
            <v>7576.61</v>
          </cell>
          <cell r="D17" t="str">
            <v>2001-07-31</v>
          </cell>
          <cell r="E17">
            <v>37103</v>
          </cell>
        </row>
        <row r="18">
          <cell r="A18" t="str">
            <v>37501</v>
          </cell>
          <cell r="B18" t="str">
            <v>5900</v>
          </cell>
          <cell r="C18">
            <v>-7576.61</v>
          </cell>
          <cell r="D18" t="str">
            <v>2001-12/31</v>
          </cell>
          <cell r="E18">
            <v>37256</v>
          </cell>
        </row>
        <row r="19">
          <cell r="A19" t="str">
            <v>37501</v>
          </cell>
          <cell r="B19" t="str">
            <v>5900</v>
          </cell>
          <cell r="C19">
            <v>9217.88</v>
          </cell>
          <cell r="D19" t="str">
            <v>2002-01-31</v>
          </cell>
          <cell r="E19">
            <v>37287</v>
          </cell>
        </row>
        <row r="20">
          <cell r="A20" t="str">
            <v>37501</v>
          </cell>
          <cell r="B20" t="str">
            <v>5900</v>
          </cell>
          <cell r="C20">
            <v>33.18</v>
          </cell>
          <cell r="D20" t="str">
            <v>2002-02-28</v>
          </cell>
          <cell r="E20">
            <v>37315</v>
          </cell>
        </row>
        <row r="21">
          <cell r="A21" t="str">
            <v>37501</v>
          </cell>
          <cell r="B21" t="str">
            <v>5900</v>
          </cell>
          <cell r="C21">
            <v>4980.19</v>
          </cell>
          <cell r="D21" t="str">
            <v>2002-04-30</v>
          </cell>
          <cell r="E21">
            <v>37376</v>
          </cell>
        </row>
        <row r="22">
          <cell r="A22" t="str">
            <v>37501</v>
          </cell>
          <cell r="B22" t="str">
            <v>5900</v>
          </cell>
          <cell r="C22">
            <v>77.89</v>
          </cell>
          <cell r="D22" t="str">
            <v>2002-07-31</v>
          </cell>
          <cell r="E22">
            <v>37468</v>
          </cell>
        </row>
        <row r="23">
          <cell r="A23" t="str">
            <v>37501</v>
          </cell>
          <cell r="B23" t="str">
            <v>5900</v>
          </cell>
          <cell r="C23">
            <v>15211.41</v>
          </cell>
          <cell r="D23" t="str">
            <v>2002-10-31</v>
          </cell>
          <cell r="E23">
            <v>37560</v>
          </cell>
        </row>
        <row r="24">
          <cell r="A24" t="str">
            <v>37501</v>
          </cell>
          <cell r="B24" t="str">
            <v>5900</v>
          </cell>
          <cell r="C24">
            <v>-249408.34</v>
          </cell>
          <cell r="D24" t="str">
            <v>2002-11-30</v>
          </cell>
          <cell r="E24">
            <v>37590</v>
          </cell>
        </row>
        <row r="25">
          <cell r="A25" t="str">
            <v>37501</v>
          </cell>
          <cell r="B25" t="str">
            <v>5900</v>
          </cell>
          <cell r="C25">
            <v>-13917.8</v>
          </cell>
          <cell r="D25" t="str">
            <v>2002-11-30</v>
          </cell>
          <cell r="E25">
            <v>37590</v>
          </cell>
        </row>
        <row r="26">
          <cell r="A26" t="str">
            <v>37501</v>
          </cell>
          <cell r="B26" t="str">
            <v>5900</v>
          </cell>
          <cell r="C26">
            <v>-2340.83</v>
          </cell>
          <cell r="D26" t="str">
            <v>2003-03-31</v>
          </cell>
          <cell r="E26">
            <v>37711</v>
          </cell>
        </row>
        <row r="27">
          <cell r="A27" t="str">
            <v>37501</v>
          </cell>
          <cell r="B27" t="str">
            <v>5900</v>
          </cell>
          <cell r="C27">
            <v>-18118.89</v>
          </cell>
          <cell r="D27" t="str">
            <v>2003-04-30</v>
          </cell>
          <cell r="E27">
            <v>37741</v>
          </cell>
        </row>
        <row r="28">
          <cell r="A28" t="str">
            <v>37501</v>
          </cell>
          <cell r="B28" t="str">
            <v>5900</v>
          </cell>
          <cell r="C28">
            <v>0</v>
          </cell>
          <cell r="D28" t="str">
            <v>2003-09-30</v>
          </cell>
          <cell r="E28">
            <v>37894</v>
          </cell>
        </row>
        <row r="29">
          <cell r="A29" t="str">
            <v>37501</v>
          </cell>
          <cell r="B29" t="str">
            <v>5900</v>
          </cell>
          <cell r="C29">
            <v>157893.25</v>
          </cell>
          <cell r="D29" t="str">
            <v>2003-12-31</v>
          </cell>
          <cell r="E29">
            <v>37986</v>
          </cell>
        </row>
        <row r="30">
          <cell r="A30" t="str">
            <v>37521</v>
          </cell>
          <cell r="B30" t="str">
            <v>5900</v>
          </cell>
          <cell r="C30">
            <v>22572.56</v>
          </cell>
          <cell r="D30" t="str">
            <v>2003-04-30</v>
          </cell>
          <cell r="E30">
            <v>37741</v>
          </cell>
        </row>
        <row r="31">
          <cell r="A31" t="str">
            <v>37601</v>
          </cell>
          <cell r="B31" t="str">
            <v>5900</v>
          </cell>
          <cell r="C31">
            <v>14864219.28</v>
          </cell>
          <cell r="D31" t="str">
            <v>1999-01-01</v>
          </cell>
          <cell r="E31">
            <v>36161</v>
          </cell>
        </row>
        <row r="32">
          <cell r="A32" t="str">
            <v>37601</v>
          </cell>
          <cell r="B32" t="str">
            <v>5900</v>
          </cell>
          <cell r="C32">
            <v>314620.97</v>
          </cell>
          <cell r="D32" t="str">
            <v>1999-09-30</v>
          </cell>
          <cell r="E32">
            <v>36433</v>
          </cell>
        </row>
        <row r="33">
          <cell r="A33" t="str">
            <v>37601</v>
          </cell>
          <cell r="B33" t="str">
            <v>5900</v>
          </cell>
          <cell r="C33">
            <v>52715.48</v>
          </cell>
          <cell r="D33" t="str">
            <v>1999-12-31</v>
          </cell>
          <cell r="E33">
            <v>36525</v>
          </cell>
        </row>
        <row r="34">
          <cell r="A34" t="str">
            <v>37601</v>
          </cell>
          <cell r="B34" t="str">
            <v>5900</v>
          </cell>
          <cell r="C34">
            <v>10823.35</v>
          </cell>
          <cell r="D34" t="str">
            <v>2000-02-29</v>
          </cell>
          <cell r="E34">
            <v>36585</v>
          </cell>
        </row>
        <row r="35">
          <cell r="A35" t="str">
            <v>37601</v>
          </cell>
          <cell r="B35" t="str">
            <v>5900</v>
          </cell>
          <cell r="C35">
            <v>16603.78</v>
          </cell>
          <cell r="D35" t="str">
            <v>2000-05-31</v>
          </cell>
          <cell r="E35">
            <v>36677</v>
          </cell>
        </row>
        <row r="36">
          <cell r="A36" t="str">
            <v>37601</v>
          </cell>
          <cell r="B36" t="str">
            <v>5900</v>
          </cell>
          <cell r="C36">
            <v>81006.37</v>
          </cell>
          <cell r="D36" t="str">
            <v>2000-06-30</v>
          </cell>
          <cell r="E36">
            <v>36707</v>
          </cell>
        </row>
        <row r="37">
          <cell r="A37" t="str">
            <v>37601</v>
          </cell>
          <cell r="B37" t="str">
            <v>5900</v>
          </cell>
          <cell r="C37">
            <v>21741.46</v>
          </cell>
          <cell r="D37" t="str">
            <v>2000-07-31</v>
          </cell>
          <cell r="E37">
            <v>36738</v>
          </cell>
        </row>
        <row r="38">
          <cell r="A38" t="str">
            <v>37601</v>
          </cell>
          <cell r="B38" t="str">
            <v>5900</v>
          </cell>
          <cell r="C38">
            <v>2142.11</v>
          </cell>
          <cell r="D38" t="str">
            <v>2000-08-31</v>
          </cell>
          <cell r="E38">
            <v>36769</v>
          </cell>
        </row>
        <row r="39">
          <cell r="A39" t="str">
            <v>37601</v>
          </cell>
          <cell r="B39" t="str">
            <v>5900</v>
          </cell>
          <cell r="C39">
            <v>104509.99</v>
          </cell>
          <cell r="D39" t="str">
            <v>2000-09-30</v>
          </cell>
          <cell r="E39">
            <v>36799</v>
          </cell>
        </row>
        <row r="40">
          <cell r="A40" t="str">
            <v>37601</v>
          </cell>
          <cell r="B40" t="str">
            <v>5900</v>
          </cell>
          <cell r="C40">
            <v>120352.31</v>
          </cell>
          <cell r="D40" t="str">
            <v>2000-10-31</v>
          </cell>
          <cell r="E40">
            <v>36830</v>
          </cell>
        </row>
        <row r="41">
          <cell r="A41" t="str">
            <v>37601</v>
          </cell>
          <cell r="B41" t="str">
            <v>5900</v>
          </cell>
          <cell r="C41">
            <v>106620.96</v>
          </cell>
          <cell r="D41" t="str">
            <v>2000-11-30</v>
          </cell>
          <cell r="E41">
            <v>36860</v>
          </cell>
        </row>
        <row r="42">
          <cell r="A42" t="str">
            <v>37601</v>
          </cell>
          <cell r="B42" t="str">
            <v>5900</v>
          </cell>
          <cell r="C42">
            <v>31191.11</v>
          </cell>
          <cell r="D42" t="str">
            <v>2000-12-31</v>
          </cell>
          <cell r="E42">
            <v>36891</v>
          </cell>
        </row>
        <row r="43">
          <cell r="A43" t="str">
            <v>37601</v>
          </cell>
          <cell r="B43" t="str">
            <v>5900</v>
          </cell>
          <cell r="C43">
            <v>4417.5</v>
          </cell>
          <cell r="D43" t="str">
            <v>2001-01-31</v>
          </cell>
          <cell r="E43">
            <v>36922</v>
          </cell>
        </row>
        <row r="44">
          <cell r="A44" t="str">
            <v>37601</v>
          </cell>
          <cell r="B44" t="str">
            <v>5900</v>
          </cell>
          <cell r="C44">
            <v>1974.62</v>
          </cell>
          <cell r="D44" t="str">
            <v>2001-02-28</v>
          </cell>
          <cell r="E44">
            <v>36950</v>
          </cell>
        </row>
        <row r="45">
          <cell r="A45" t="str">
            <v>37601</v>
          </cell>
          <cell r="B45" t="str">
            <v>5900</v>
          </cell>
          <cell r="C45">
            <v>790.01</v>
          </cell>
          <cell r="D45" t="str">
            <v>2001-03-31</v>
          </cell>
          <cell r="E45">
            <v>36981</v>
          </cell>
        </row>
        <row r="46">
          <cell r="A46" t="str">
            <v>37601</v>
          </cell>
          <cell r="B46" t="str">
            <v>5900</v>
          </cell>
          <cell r="C46">
            <v>14.35</v>
          </cell>
          <cell r="D46" t="str">
            <v>2001-05-31</v>
          </cell>
          <cell r="E46">
            <v>37042</v>
          </cell>
        </row>
        <row r="47">
          <cell r="A47" t="str">
            <v>37601</v>
          </cell>
          <cell r="B47" t="str">
            <v>5950</v>
          </cell>
          <cell r="C47">
            <v>1575.69</v>
          </cell>
          <cell r="D47" t="str">
            <v>2001-07-31</v>
          </cell>
          <cell r="E47">
            <v>37103</v>
          </cell>
        </row>
        <row r="48">
          <cell r="A48" t="str">
            <v>37601</v>
          </cell>
          <cell r="B48" t="str">
            <v>5900</v>
          </cell>
          <cell r="C48">
            <v>39022.81</v>
          </cell>
          <cell r="D48" t="str">
            <v>2001-08-31</v>
          </cell>
          <cell r="E48">
            <v>37134</v>
          </cell>
        </row>
        <row r="49">
          <cell r="A49" t="str">
            <v>37601</v>
          </cell>
          <cell r="B49" t="str">
            <v>5950</v>
          </cell>
          <cell r="C49">
            <v>5822.23</v>
          </cell>
          <cell r="D49" t="str">
            <v>2001-08-31</v>
          </cell>
          <cell r="E49">
            <v>37134</v>
          </cell>
        </row>
        <row r="50">
          <cell r="A50" t="str">
            <v>37601</v>
          </cell>
          <cell r="B50" t="str">
            <v>5900</v>
          </cell>
          <cell r="C50">
            <v>0</v>
          </cell>
          <cell r="D50" t="str">
            <v>2001-12-30</v>
          </cell>
          <cell r="E50">
            <v>37255</v>
          </cell>
        </row>
        <row r="51">
          <cell r="A51" t="str">
            <v>37601</v>
          </cell>
          <cell r="B51" t="str">
            <v>5900</v>
          </cell>
          <cell r="C51">
            <v>27485.24</v>
          </cell>
          <cell r="D51" t="str">
            <v>2001-12-31</v>
          </cell>
          <cell r="E51">
            <v>37256</v>
          </cell>
        </row>
        <row r="52">
          <cell r="A52" t="str">
            <v>37601</v>
          </cell>
          <cell r="B52" t="str">
            <v>5900</v>
          </cell>
          <cell r="C52">
            <v>-4990.29</v>
          </cell>
          <cell r="D52" t="str">
            <v>2002-06-30</v>
          </cell>
          <cell r="E52">
            <v>37437</v>
          </cell>
        </row>
        <row r="53">
          <cell r="A53" t="str">
            <v>37601</v>
          </cell>
          <cell r="B53" t="str">
            <v>5900</v>
          </cell>
          <cell r="C53">
            <v>-101122.55</v>
          </cell>
          <cell r="D53" t="str">
            <v>2002-06-30</v>
          </cell>
          <cell r="E53">
            <v>37437</v>
          </cell>
        </row>
        <row r="54">
          <cell r="A54" t="str">
            <v>37601</v>
          </cell>
          <cell r="B54" t="str">
            <v>5900</v>
          </cell>
          <cell r="C54">
            <v>46053.69</v>
          </cell>
          <cell r="D54" t="str">
            <v>2002-07-31</v>
          </cell>
          <cell r="E54">
            <v>37468</v>
          </cell>
        </row>
        <row r="55">
          <cell r="A55" t="str">
            <v>37601</v>
          </cell>
          <cell r="B55" t="str">
            <v>5900</v>
          </cell>
          <cell r="C55">
            <v>34737.28</v>
          </cell>
          <cell r="D55" t="str">
            <v>2002-08-31</v>
          </cell>
          <cell r="E55">
            <v>37499</v>
          </cell>
        </row>
        <row r="56">
          <cell r="A56" t="str">
            <v>37601</v>
          </cell>
          <cell r="B56" t="str">
            <v>5900</v>
          </cell>
          <cell r="C56">
            <v>11389.22</v>
          </cell>
          <cell r="D56" t="str">
            <v>2002-09-30</v>
          </cell>
          <cell r="E56">
            <v>37529</v>
          </cell>
        </row>
        <row r="57">
          <cell r="A57" t="str">
            <v>37601</v>
          </cell>
          <cell r="B57" t="str">
            <v>5900</v>
          </cell>
          <cell r="C57">
            <v>310974.12</v>
          </cell>
          <cell r="D57" t="str">
            <v>2002-10-31</v>
          </cell>
          <cell r="E57">
            <v>37560</v>
          </cell>
        </row>
        <row r="58">
          <cell r="A58" t="str">
            <v>37601</v>
          </cell>
          <cell r="B58" t="str">
            <v>5900</v>
          </cell>
          <cell r="C58">
            <v>10151.84</v>
          </cell>
          <cell r="D58" t="str">
            <v>2002-11-30</v>
          </cell>
          <cell r="E58">
            <v>37590</v>
          </cell>
        </row>
        <row r="59">
          <cell r="A59" t="str">
            <v>37601</v>
          </cell>
          <cell r="B59" t="str">
            <v>5900</v>
          </cell>
          <cell r="C59">
            <v>58554.02</v>
          </cell>
          <cell r="D59" t="str">
            <v>2002-11-30</v>
          </cell>
          <cell r="E59">
            <v>37590</v>
          </cell>
        </row>
        <row r="60">
          <cell r="A60" t="str">
            <v>37601</v>
          </cell>
          <cell r="B60" t="str">
            <v>5900</v>
          </cell>
          <cell r="C60">
            <v>253530.84</v>
          </cell>
          <cell r="D60" t="str">
            <v>2003-01-31</v>
          </cell>
          <cell r="E60">
            <v>37652</v>
          </cell>
        </row>
        <row r="61">
          <cell r="A61" t="str">
            <v>37601</v>
          </cell>
          <cell r="B61" t="str">
            <v>5900</v>
          </cell>
          <cell r="C61">
            <v>128329.88</v>
          </cell>
          <cell r="D61" t="str">
            <v>2003-02-28</v>
          </cell>
          <cell r="E61">
            <v>37680</v>
          </cell>
        </row>
        <row r="62">
          <cell r="A62" t="str">
            <v>37601</v>
          </cell>
          <cell r="B62" t="str">
            <v>5900</v>
          </cell>
          <cell r="C62">
            <v>92165.94</v>
          </cell>
          <cell r="D62" t="str">
            <v>2003-03-31</v>
          </cell>
          <cell r="E62">
            <v>37711</v>
          </cell>
        </row>
        <row r="63">
          <cell r="A63" t="str">
            <v>37601</v>
          </cell>
          <cell r="B63" t="str">
            <v>5900</v>
          </cell>
          <cell r="C63">
            <v>132755.12</v>
          </cell>
          <cell r="D63" t="str">
            <v>2003-04-30</v>
          </cell>
          <cell r="E63">
            <v>37741</v>
          </cell>
        </row>
        <row r="64">
          <cell r="A64" t="str">
            <v>37601</v>
          </cell>
          <cell r="B64" t="str">
            <v>5900</v>
          </cell>
          <cell r="C64">
            <v>102763.81</v>
          </cell>
          <cell r="D64" t="str">
            <v>2003-05-31</v>
          </cell>
          <cell r="E64">
            <v>37772</v>
          </cell>
        </row>
        <row r="65">
          <cell r="A65" t="str">
            <v>37601</v>
          </cell>
          <cell r="B65" t="str">
            <v>5900</v>
          </cell>
          <cell r="C65">
            <v>12836.73</v>
          </cell>
          <cell r="D65" t="str">
            <v>2003-06-30</v>
          </cell>
          <cell r="E65">
            <v>37802</v>
          </cell>
        </row>
        <row r="66">
          <cell r="A66" t="str">
            <v>37601</v>
          </cell>
          <cell r="B66" t="str">
            <v>5900</v>
          </cell>
          <cell r="C66">
            <v>220495.51</v>
          </cell>
          <cell r="D66" t="str">
            <v>2003-07-31</v>
          </cell>
          <cell r="E66">
            <v>37833</v>
          </cell>
        </row>
        <row r="67">
          <cell r="A67" t="str">
            <v>37601</v>
          </cell>
          <cell r="B67" t="str">
            <v>5900</v>
          </cell>
          <cell r="C67">
            <v>27648.93</v>
          </cell>
          <cell r="D67" t="str">
            <v>2003-08-31</v>
          </cell>
          <cell r="E67">
            <v>37864</v>
          </cell>
        </row>
        <row r="68">
          <cell r="A68" t="str">
            <v>37601</v>
          </cell>
          <cell r="B68" t="str">
            <v>5900</v>
          </cell>
          <cell r="C68">
            <v>24029.13</v>
          </cell>
          <cell r="D68" t="str">
            <v>2003-09-30</v>
          </cell>
          <cell r="E68">
            <v>37894</v>
          </cell>
        </row>
        <row r="69">
          <cell r="A69" t="str">
            <v>37601</v>
          </cell>
          <cell r="B69" t="str">
            <v>5900</v>
          </cell>
          <cell r="C69">
            <v>73824.96</v>
          </cell>
          <cell r="D69" t="str">
            <v>2003-10-31</v>
          </cell>
          <cell r="E69">
            <v>37925</v>
          </cell>
        </row>
        <row r="70">
          <cell r="A70" t="str">
            <v>37601</v>
          </cell>
          <cell r="B70" t="str">
            <v>5900</v>
          </cell>
          <cell r="C70">
            <v>22806.92</v>
          </cell>
          <cell r="D70" t="str">
            <v>2003-11-30</v>
          </cell>
          <cell r="E70">
            <v>37955</v>
          </cell>
        </row>
        <row r="71">
          <cell r="A71" t="str">
            <v>37601</v>
          </cell>
          <cell r="B71" t="str">
            <v>5900</v>
          </cell>
          <cell r="C71">
            <v>34612.99</v>
          </cell>
          <cell r="D71" t="str">
            <v>2003-12-31</v>
          </cell>
          <cell r="E71">
            <v>37986</v>
          </cell>
        </row>
        <row r="72">
          <cell r="A72" t="str">
            <v>37621</v>
          </cell>
          <cell r="B72" t="str">
            <v>5900</v>
          </cell>
          <cell r="C72">
            <v>27839.92</v>
          </cell>
          <cell r="D72" t="str">
            <v>1999-01-01</v>
          </cell>
          <cell r="E72">
            <v>36161</v>
          </cell>
        </row>
        <row r="73">
          <cell r="A73" t="str">
            <v>37621</v>
          </cell>
          <cell r="B73" t="str">
            <v>5900</v>
          </cell>
          <cell r="C73">
            <v>452787.44</v>
          </cell>
          <cell r="D73" t="str">
            <v>2001-07-31</v>
          </cell>
          <cell r="E73">
            <v>37103</v>
          </cell>
        </row>
        <row r="74">
          <cell r="A74" t="str">
            <v>37621</v>
          </cell>
          <cell r="B74" t="str">
            <v>5900</v>
          </cell>
          <cell r="C74">
            <v>-251609</v>
          </cell>
          <cell r="D74" t="str">
            <v>2002-03-31</v>
          </cell>
          <cell r="E74">
            <v>37346</v>
          </cell>
        </row>
        <row r="75">
          <cell r="A75" t="str">
            <v>37631</v>
          </cell>
          <cell r="B75" t="str">
            <v>5900</v>
          </cell>
          <cell r="C75">
            <v>33960.55</v>
          </cell>
          <cell r="D75" t="str">
            <v>1999-01-01</v>
          </cell>
          <cell r="E75">
            <v>36161</v>
          </cell>
        </row>
        <row r="76">
          <cell r="A76" t="str">
            <v>37801</v>
          </cell>
          <cell r="B76" t="str">
            <v>5900</v>
          </cell>
          <cell r="C76">
            <v>839568.57</v>
          </cell>
          <cell r="D76" t="str">
            <v>1999-01-01</v>
          </cell>
          <cell r="E76">
            <v>36161</v>
          </cell>
        </row>
        <row r="77">
          <cell r="A77" t="str">
            <v>37801</v>
          </cell>
          <cell r="B77" t="str">
            <v>5900</v>
          </cell>
          <cell r="C77">
            <v>37978.95</v>
          </cell>
          <cell r="D77" t="str">
            <v>1999-12-31</v>
          </cell>
          <cell r="E77">
            <v>36525</v>
          </cell>
        </row>
        <row r="78">
          <cell r="A78" t="str">
            <v>37801</v>
          </cell>
          <cell r="B78" t="str">
            <v>5900</v>
          </cell>
          <cell r="C78">
            <v>0</v>
          </cell>
          <cell r="D78" t="str">
            <v>2000-03-31</v>
          </cell>
          <cell r="E78">
            <v>36616</v>
          </cell>
        </row>
        <row r="79">
          <cell r="A79" t="str">
            <v>37801</v>
          </cell>
          <cell r="B79" t="str">
            <v>5900</v>
          </cell>
          <cell r="C79">
            <v>-6800.48</v>
          </cell>
          <cell r="D79" t="str">
            <v>2000-04-04</v>
          </cell>
          <cell r="E79">
            <v>36620</v>
          </cell>
        </row>
        <row r="80">
          <cell r="A80" t="str">
            <v>37801</v>
          </cell>
          <cell r="B80" t="str">
            <v>5900</v>
          </cell>
          <cell r="C80">
            <v>49488.53</v>
          </cell>
          <cell r="D80" t="str">
            <v>2000-05-31</v>
          </cell>
          <cell r="E80">
            <v>36677</v>
          </cell>
        </row>
        <row r="81">
          <cell r="A81" t="str">
            <v>37801</v>
          </cell>
          <cell r="B81" t="str">
            <v>5900</v>
          </cell>
          <cell r="C81">
            <v>8490.24</v>
          </cell>
          <cell r="D81" t="str">
            <v>2000-07-31</v>
          </cell>
          <cell r="E81">
            <v>36738</v>
          </cell>
        </row>
        <row r="82">
          <cell r="A82" t="str">
            <v>37801</v>
          </cell>
          <cell r="B82" t="str">
            <v>5900</v>
          </cell>
          <cell r="C82">
            <v>90760.68</v>
          </cell>
          <cell r="D82" t="str">
            <v>2000-09-30</v>
          </cell>
          <cell r="E82">
            <v>36799</v>
          </cell>
        </row>
        <row r="83">
          <cell r="A83" t="str">
            <v>37801</v>
          </cell>
          <cell r="B83" t="str">
            <v>5900</v>
          </cell>
          <cell r="C83">
            <v>28698.52</v>
          </cell>
          <cell r="D83" t="str">
            <v>2000-12-31</v>
          </cell>
          <cell r="E83">
            <v>36891</v>
          </cell>
        </row>
        <row r="84">
          <cell r="A84" t="str">
            <v>37801</v>
          </cell>
          <cell r="B84" t="str">
            <v>5900</v>
          </cell>
          <cell r="C84">
            <v>0</v>
          </cell>
          <cell r="D84" t="str">
            <v>2001-02-28</v>
          </cell>
          <cell r="E84">
            <v>36950</v>
          </cell>
        </row>
        <row r="85">
          <cell r="A85" t="str">
            <v>37801</v>
          </cell>
          <cell r="B85" t="str">
            <v>5900</v>
          </cell>
          <cell r="C85">
            <v>53076.01</v>
          </cell>
          <cell r="D85" t="str">
            <v>2001-07-31</v>
          </cell>
          <cell r="E85">
            <v>37103</v>
          </cell>
        </row>
        <row r="86">
          <cell r="A86" t="str">
            <v>37801</v>
          </cell>
          <cell r="B86" t="str">
            <v>5900</v>
          </cell>
          <cell r="C86">
            <v>28752.19</v>
          </cell>
          <cell r="D86" t="str">
            <v>2001-12-30</v>
          </cell>
          <cell r="E86">
            <v>37255</v>
          </cell>
        </row>
        <row r="87">
          <cell r="A87" t="str">
            <v>37801</v>
          </cell>
          <cell r="B87" t="str">
            <v>5900</v>
          </cell>
          <cell r="C87">
            <v>10009.38</v>
          </cell>
          <cell r="D87" t="str">
            <v>2001-12-31</v>
          </cell>
          <cell r="E87">
            <v>37256</v>
          </cell>
        </row>
        <row r="88">
          <cell r="A88" t="str">
            <v>37801</v>
          </cell>
          <cell r="B88" t="str">
            <v>5900</v>
          </cell>
          <cell r="C88">
            <v>-53076.01</v>
          </cell>
          <cell r="D88" t="str">
            <v>2001-12-31</v>
          </cell>
          <cell r="E88">
            <v>37256</v>
          </cell>
        </row>
        <row r="89">
          <cell r="A89" t="str">
            <v>37801</v>
          </cell>
          <cell r="B89" t="str">
            <v>5900</v>
          </cell>
          <cell r="C89">
            <v>12913.88</v>
          </cell>
          <cell r="D89" t="str">
            <v>2002-01-31</v>
          </cell>
          <cell r="E89">
            <v>37287</v>
          </cell>
        </row>
        <row r="90">
          <cell r="A90" t="str">
            <v>37801</v>
          </cell>
          <cell r="B90" t="str">
            <v>5900</v>
          </cell>
          <cell r="C90">
            <v>3111.39</v>
          </cell>
          <cell r="D90" t="str">
            <v>2002-04-30</v>
          </cell>
          <cell r="E90">
            <v>37376</v>
          </cell>
        </row>
        <row r="91">
          <cell r="A91" t="str">
            <v>37801</v>
          </cell>
          <cell r="B91" t="str">
            <v>5900</v>
          </cell>
          <cell r="C91">
            <v>-2243.01</v>
          </cell>
          <cell r="D91" t="str">
            <v>2002-06-30</v>
          </cell>
          <cell r="E91">
            <v>37437</v>
          </cell>
        </row>
        <row r="92">
          <cell r="A92" t="str">
            <v>37801</v>
          </cell>
          <cell r="B92" t="str">
            <v>5900</v>
          </cell>
          <cell r="C92">
            <v>269.77</v>
          </cell>
          <cell r="D92" t="str">
            <v>2002-06-30</v>
          </cell>
          <cell r="E92">
            <v>37437</v>
          </cell>
        </row>
        <row r="93">
          <cell r="A93" t="str">
            <v>37801</v>
          </cell>
          <cell r="B93" t="str">
            <v>5900</v>
          </cell>
          <cell r="C93">
            <v>118717.69</v>
          </cell>
          <cell r="D93" t="str">
            <v>2002-10-31</v>
          </cell>
          <cell r="E93">
            <v>37560</v>
          </cell>
        </row>
        <row r="94">
          <cell r="A94" t="str">
            <v>37801</v>
          </cell>
          <cell r="B94" t="str">
            <v>5900</v>
          </cell>
          <cell r="C94">
            <v>39912.84</v>
          </cell>
          <cell r="D94" t="str">
            <v>2003-01-31</v>
          </cell>
          <cell r="E94">
            <v>37652</v>
          </cell>
        </row>
        <row r="95">
          <cell r="A95" t="str">
            <v>37801</v>
          </cell>
          <cell r="B95" t="str">
            <v>5900</v>
          </cell>
          <cell r="C95">
            <v>222108.09</v>
          </cell>
          <cell r="D95" t="str">
            <v>2003-03-31</v>
          </cell>
          <cell r="E95">
            <v>37711</v>
          </cell>
        </row>
        <row r="96">
          <cell r="A96" t="str">
            <v>37801</v>
          </cell>
          <cell r="B96" t="str">
            <v>5900</v>
          </cell>
          <cell r="C96">
            <v>2136.61</v>
          </cell>
          <cell r="D96" t="str">
            <v>2003-04-30</v>
          </cell>
          <cell r="E96">
            <v>37741</v>
          </cell>
        </row>
        <row r="97">
          <cell r="A97" t="str">
            <v>37801</v>
          </cell>
          <cell r="B97" t="str">
            <v>5900</v>
          </cell>
          <cell r="C97">
            <v>-164.92</v>
          </cell>
          <cell r="D97" t="str">
            <v>2003-06-30</v>
          </cell>
          <cell r="E97">
            <v>37802</v>
          </cell>
        </row>
        <row r="98">
          <cell r="A98" t="str">
            <v>37801</v>
          </cell>
          <cell r="B98" t="str">
            <v>5900</v>
          </cell>
          <cell r="C98">
            <v>24520.48</v>
          </cell>
          <cell r="D98" t="str">
            <v>2003-07-31</v>
          </cell>
          <cell r="E98">
            <v>37833</v>
          </cell>
        </row>
        <row r="99">
          <cell r="A99" t="str">
            <v>37801</v>
          </cell>
          <cell r="B99" t="str">
            <v>5900</v>
          </cell>
          <cell r="C99">
            <v>-7118.98</v>
          </cell>
          <cell r="D99" t="str">
            <v>2003-08-31</v>
          </cell>
          <cell r="E99">
            <v>37864</v>
          </cell>
        </row>
        <row r="100">
          <cell r="A100" t="str">
            <v>37801</v>
          </cell>
          <cell r="B100" t="str">
            <v>5900</v>
          </cell>
          <cell r="C100">
            <v>-50553.87</v>
          </cell>
          <cell r="D100" t="str">
            <v>2003-11-30</v>
          </cell>
          <cell r="E100">
            <v>37955</v>
          </cell>
        </row>
        <row r="101">
          <cell r="A101" t="str">
            <v>37801</v>
          </cell>
          <cell r="B101" t="str">
            <v>5900</v>
          </cell>
          <cell r="C101">
            <v>-186.37</v>
          </cell>
          <cell r="D101" t="str">
            <v>2003-12-31</v>
          </cell>
          <cell r="E101">
            <v>37986</v>
          </cell>
        </row>
        <row r="102">
          <cell r="A102" t="str">
            <v>38001</v>
          </cell>
          <cell r="B102" t="str">
            <v>5900</v>
          </cell>
          <cell r="C102">
            <v>8138287.49</v>
          </cell>
          <cell r="D102" t="str">
            <v>1999-01-01</v>
          </cell>
          <cell r="E102">
            <v>36161</v>
          </cell>
        </row>
        <row r="103">
          <cell r="A103" t="str">
            <v>38001</v>
          </cell>
          <cell r="B103" t="str">
            <v>5900</v>
          </cell>
          <cell r="C103">
            <v>4429.99</v>
          </cell>
          <cell r="D103" t="str">
            <v>1999-11-30</v>
          </cell>
          <cell r="E103">
            <v>36494</v>
          </cell>
        </row>
        <row r="104">
          <cell r="A104" t="str">
            <v>38001</v>
          </cell>
          <cell r="B104" t="str">
            <v>5900</v>
          </cell>
          <cell r="C104">
            <v>0</v>
          </cell>
          <cell r="D104" t="str">
            <v>2000-03-31</v>
          </cell>
          <cell r="E104">
            <v>36616</v>
          </cell>
        </row>
        <row r="105">
          <cell r="A105" t="str">
            <v>38001</v>
          </cell>
          <cell r="B105" t="str">
            <v>5900</v>
          </cell>
          <cell r="C105">
            <v>312692.44</v>
          </cell>
          <cell r="D105" t="str">
            <v>2000-08-31</v>
          </cell>
          <cell r="E105">
            <v>36769</v>
          </cell>
        </row>
        <row r="106">
          <cell r="A106" t="str">
            <v>38001</v>
          </cell>
          <cell r="B106" t="str">
            <v>5900</v>
          </cell>
          <cell r="C106">
            <v>56591.71</v>
          </cell>
          <cell r="D106" t="str">
            <v>2000-09-30</v>
          </cell>
          <cell r="E106">
            <v>36799</v>
          </cell>
        </row>
        <row r="107">
          <cell r="A107" t="str">
            <v>38001</v>
          </cell>
          <cell r="B107" t="str">
            <v>5900</v>
          </cell>
          <cell r="C107">
            <v>46459.37</v>
          </cell>
          <cell r="D107" t="str">
            <v>2000-10-31</v>
          </cell>
          <cell r="E107">
            <v>36830</v>
          </cell>
        </row>
        <row r="108">
          <cell r="A108" t="str">
            <v>38001</v>
          </cell>
          <cell r="B108" t="str">
            <v>5900</v>
          </cell>
          <cell r="C108">
            <v>31803.93</v>
          </cell>
          <cell r="D108" t="str">
            <v>2000-11-30</v>
          </cell>
          <cell r="E108">
            <v>36860</v>
          </cell>
        </row>
        <row r="109">
          <cell r="A109" t="str">
            <v>38001</v>
          </cell>
          <cell r="B109" t="str">
            <v>5900</v>
          </cell>
          <cell r="C109">
            <v>8188.11</v>
          </cell>
          <cell r="D109" t="str">
            <v>2001-01-31</v>
          </cell>
          <cell r="E109">
            <v>36922</v>
          </cell>
        </row>
        <row r="110">
          <cell r="A110" t="str">
            <v>38001</v>
          </cell>
          <cell r="B110" t="str">
            <v>5900</v>
          </cell>
          <cell r="C110">
            <v>3204.11</v>
          </cell>
          <cell r="D110" t="str">
            <v>2001-02-28</v>
          </cell>
          <cell r="E110">
            <v>36950</v>
          </cell>
        </row>
        <row r="111">
          <cell r="A111" t="str">
            <v>38001</v>
          </cell>
          <cell r="B111" t="str">
            <v>5900</v>
          </cell>
          <cell r="C111">
            <v>1835.11</v>
          </cell>
          <cell r="D111" t="str">
            <v>2001-03-31</v>
          </cell>
          <cell r="E111">
            <v>36981</v>
          </cell>
        </row>
        <row r="112">
          <cell r="A112" t="str">
            <v>38001</v>
          </cell>
          <cell r="B112" t="str">
            <v>5900</v>
          </cell>
          <cell r="C112">
            <v>11107.23</v>
          </cell>
          <cell r="D112" t="str">
            <v>2001-05-31</v>
          </cell>
          <cell r="E112">
            <v>37042</v>
          </cell>
        </row>
        <row r="113">
          <cell r="A113" t="str">
            <v>38001</v>
          </cell>
          <cell r="B113" t="str">
            <v>5900</v>
          </cell>
          <cell r="C113">
            <v>11258.87</v>
          </cell>
          <cell r="D113" t="str">
            <v>2001-06-30</v>
          </cell>
          <cell r="E113">
            <v>37072</v>
          </cell>
        </row>
        <row r="114">
          <cell r="A114" t="str">
            <v>38001</v>
          </cell>
          <cell r="B114" t="str">
            <v>5950</v>
          </cell>
          <cell r="C114">
            <v>4835.82</v>
          </cell>
          <cell r="D114" t="str">
            <v>2001-06-30</v>
          </cell>
          <cell r="E114">
            <v>37072</v>
          </cell>
        </row>
        <row r="115">
          <cell r="A115" t="str">
            <v>38001</v>
          </cell>
          <cell r="B115" t="str">
            <v>5900</v>
          </cell>
          <cell r="C115">
            <v>243513.92</v>
          </cell>
          <cell r="D115" t="str">
            <v>2001-07-31</v>
          </cell>
          <cell r="E115">
            <v>37103</v>
          </cell>
        </row>
        <row r="116">
          <cell r="A116" t="str">
            <v>38001</v>
          </cell>
          <cell r="B116" t="str">
            <v>5950</v>
          </cell>
          <cell r="C116">
            <v>42782.23</v>
          </cell>
          <cell r="D116" t="str">
            <v>2001-07-31</v>
          </cell>
          <cell r="E116">
            <v>37103</v>
          </cell>
        </row>
        <row r="117">
          <cell r="A117" t="str">
            <v>38001</v>
          </cell>
          <cell r="B117" t="str">
            <v>5900</v>
          </cell>
          <cell r="C117">
            <v>112493.99</v>
          </cell>
          <cell r="D117" t="str">
            <v>2001-07-31</v>
          </cell>
          <cell r="E117">
            <v>37103</v>
          </cell>
        </row>
        <row r="118">
          <cell r="A118" t="str">
            <v>38001</v>
          </cell>
          <cell r="B118" t="str">
            <v>5900</v>
          </cell>
          <cell r="C118">
            <v>13750.8</v>
          </cell>
          <cell r="D118" t="str">
            <v>2001-08-31</v>
          </cell>
          <cell r="E118">
            <v>37134</v>
          </cell>
        </row>
        <row r="119">
          <cell r="A119" t="str">
            <v>38001</v>
          </cell>
          <cell r="B119" t="str">
            <v>5950</v>
          </cell>
          <cell r="C119">
            <v>1216.09</v>
          </cell>
          <cell r="D119" t="str">
            <v>2001-08-31</v>
          </cell>
          <cell r="E119">
            <v>37134</v>
          </cell>
        </row>
        <row r="120">
          <cell r="A120" t="str">
            <v>38001</v>
          </cell>
          <cell r="B120" t="str">
            <v>5900</v>
          </cell>
          <cell r="C120">
            <v>2253.55</v>
          </cell>
          <cell r="D120" t="str">
            <v>2001-09-30</v>
          </cell>
          <cell r="E120">
            <v>37164</v>
          </cell>
        </row>
        <row r="121">
          <cell r="A121" t="str">
            <v>38001</v>
          </cell>
          <cell r="B121" t="str">
            <v>5950</v>
          </cell>
          <cell r="C121">
            <v>4748.05</v>
          </cell>
          <cell r="D121" t="str">
            <v>2001-09-30</v>
          </cell>
          <cell r="E121">
            <v>37164</v>
          </cell>
        </row>
        <row r="122">
          <cell r="A122" t="str">
            <v>38001</v>
          </cell>
          <cell r="B122" t="str">
            <v>5900</v>
          </cell>
          <cell r="C122">
            <v>17292.63</v>
          </cell>
          <cell r="D122" t="str">
            <v>2001-10-31</v>
          </cell>
          <cell r="E122">
            <v>37195</v>
          </cell>
        </row>
        <row r="123">
          <cell r="A123" t="str">
            <v>38001</v>
          </cell>
          <cell r="B123" t="str">
            <v>5950</v>
          </cell>
          <cell r="C123">
            <v>23326.56</v>
          </cell>
          <cell r="D123" t="str">
            <v>2001-10-31</v>
          </cell>
          <cell r="E123">
            <v>37195</v>
          </cell>
        </row>
        <row r="124">
          <cell r="A124" t="str">
            <v>38001</v>
          </cell>
          <cell r="B124" t="str">
            <v>5900</v>
          </cell>
          <cell r="C124">
            <v>33881.43</v>
          </cell>
          <cell r="D124" t="str">
            <v>2001-12-31</v>
          </cell>
          <cell r="E124">
            <v>37256</v>
          </cell>
        </row>
        <row r="125">
          <cell r="A125" t="str">
            <v>38001</v>
          </cell>
          <cell r="B125" t="str">
            <v>5900</v>
          </cell>
          <cell r="C125">
            <v>21782.79</v>
          </cell>
          <cell r="D125" t="str">
            <v>2002-01-31</v>
          </cell>
          <cell r="E125">
            <v>37287</v>
          </cell>
        </row>
        <row r="126">
          <cell r="A126" t="str">
            <v>38001</v>
          </cell>
          <cell r="B126" t="str">
            <v>5900</v>
          </cell>
          <cell r="C126">
            <v>1891.29</v>
          </cell>
          <cell r="D126" t="str">
            <v>2002-02-28</v>
          </cell>
          <cell r="E126">
            <v>37315</v>
          </cell>
        </row>
        <row r="127">
          <cell r="A127" t="str">
            <v>38001</v>
          </cell>
          <cell r="B127" t="str">
            <v>5900</v>
          </cell>
          <cell r="C127">
            <v>12881</v>
          </cell>
          <cell r="D127" t="str">
            <v>2002-03-31</v>
          </cell>
          <cell r="E127">
            <v>37346</v>
          </cell>
        </row>
        <row r="128">
          <cell r="A128" t="str">
            <v>38001</v>
          </cell>
          <cell r="B128" t="str">
            <v>5900</v>
          </cell>
          <cell r="C128">
            <v>25893.35</v>
          </cell>
          <cell r="D128" t="str">
            <v>2002-04-30</v>
          </cell>
          <cell r="E128">
            <v>37376</v>
          </cell>
        </row>
        <row r="129">
          <cell r="A129" t="str">
            <v>38001</v>
          </cell>
          <cell r="B129" t="str">
            <v>5900</v>
          </cell>
          <cell r="C129">
            <v>14361.94</v>
          </cell>
          <cell r="D129" t="str">
            <v>2002-05-31</v>
          </cell>
          <cell r="E129">
            <v>37407</v>
          </cell>
        </row>
        <row r="130">
          <cell r="A130" t="str">
            <v>38001</v>
          </cell>
          <cell r="B130" t="str">
            <v>5900</v>
          </cell>
          <cell r="C130">
            <v>8647.58</v>
          </cell>
          <cell r="D130" t="str">
            <v>2002-06-30</v>
          </cell>
          <cell r="E130">
            <v>37437</v>
          </cell>
        </row>
        <row r="131">
          <cell r="A131" t="str">
            <v>38001</v>
          </cell>
          <cell r="B131" t="str">
            <v>5900</v>
          </cell>
          <cell r="C131">
            <v>23912.37</v>
          </cell>
          <cell r="D131" t="str">
            <v>2002-07-31</v>
          </cell>
          <cell r="E131">
            <v>37468</v>
          </cell>
        </row>
        <row r="132">
          <cell r="A132" t="str">
            <v>38001</v>
          </cell>
          <cell r="B132" t="str">
            <v>5900</v>
          </cell>
          <cell r="C132">
            <v>24128.82</v>
          </cell>
          <cell r="D132" t="str">
            <v>2002-08-31</v>
          </cell>
          <cell r="E132">
            <v>37499</v>
          </cell>
        </row>
        <row r="133">
          <cell r="A133" t="str">
            <v>38001</v>
          </cell>
          <cell r="B133" t="str">
            <v>5900</v>
          </cell>
          <cell r="C133">
            <v>34889.29</v>
          </cell>
          <cell r="D133" t="str">
            <v>2002-09-30</v>
          </cell>
          <cell r="E133">
            <v>37529</v>
          </cell>
        </row>
        <row r="134">
          <cell r="A134" t="str">
            <v>38001</v>
          </cell>
          <cell r="B134" t="str">
            <v>5900</v>
          </cell>
          <cell r="C134">
            <v>30438.190000000002</v>
          </cell>
          <cell r="D134" t="str">
            <v>2002-10-31</v>
          </cell>
          <cell r="E134">
            <v>37560</v>
          </cell>
        </row>
        <row r="135">
          <cell r="A135" t="str">
            <v>38001</v>
          </cell>
          <cell r="B135" t="str">
            <v>5900</v>
          </cell>
          <cell r="C135">
            <v>216825.57</v>
          </cell>
          <cell r="D135" t="str">
            <v>2002-11-30</v>
          </cell>
          <cell r="E135">
            <v>37590</v>
          </cell>
        </row>
        <row r="136">
          <cell r="A136" t="str">
            <v>38001</v>
          </cell>
          <cell r="B136" t="str">
            <v>5900</v>
          </cell>
          <cell r="C136">
            <v>-3063.04</v>
          </cell>
          <cell r="D136" t="str">
            <v>2002-11-30</v>
          </cell>
          <cell r="E136">
            <v>37590</v>
          </cell>
        </row>
        <row r="137">
          <cell r="A137" t="str">
            <v>38001</v>
          </cell>
          <cell r="B137" t="str">
            <v>5900</v>
          </cell>
          <cell r="C137">
            <v>0</v>
          </cell>
          <cell r="D137" t="str">
            <v>2003-01-31</v>
          </cell>
          <cell r="E137">
            <v>37652</v>
          </cell>
        </row>
        <row r="138">
          <cell r="A138" t="str">
            <v>38001</v>
          </cell>
          <cell r="B138" t="str">
            <v>5900</v>
          </cell>
          <cell r="C138">
            <v>1469.53</v>
          </cell>
          <cell r="D138" t="str">
            <v>2003-01-31</v>
          </cell>
          <cell r="E138">
            <v>37652</v>
          </cell>
        </row>
        <row r="139">
          <cell r="A139" t="str">
            <v>38001</v>
          </cell>
          <cell r="B139" t="str">
            <v>5900</v>
          </cell>
          <cell r="C139">
            <v>31667.88</v>
          </cell>
          <cell r="D139" t="str">
            <v>2003-02-28</v>
          </cell>
          <cell r="E139">
            <v>37680</v>
          </cell>
        </row>
        <row r="140">
          <cell r="A140" t="str">
            <v>38001</v>
          </cell>
          <cell r="B140" t="str">
            <v>5900</v>
          </cell>
          <cell r="C140">
            <v>14870.36</v>
          </cell>
          <cell r="D140" t="str">
            <v>2003-03-31</v>
          </cell>
          <cell r="E140">
            <v>37711</v>
          </cell>
        </row>
        <row r="141">
          <cell r="A141" t="str">
            <v>38001</v>
          </cell>
          <cell r="B141" t="str">
            <v>5900</v>
          </cell>
          <cell r="C141">
            <v>88664.22</v>
          </cell>
          <cell r="D141" t="str">
            <v>2003-04-30</v>
          </cell>
          <cell r="E141">
            <v>37741</v>
          </cell>
        </row>
        <row r="142">
          <cell r="A142" t="str">
            <v>38001</v>
          </cell>
          <cell r="B142" t="str">
            <v>5900</v>
          </cell>
          <cell r="C142">
            <v>10242.85</v>
          </cell>
          <cell r="D142" t="str">
            <v>2003-05-31</v>
          </cell>
          <cell r="E142">
            <v>37772</v>
          </cell>
        </row>
        <row r="143">
          <cell r="A143" t="str">
            <v>38001</v>
          </cell>
          <cell r="B143" t="str">
            <v>5900</v>
          </cell>
          <cell r="C143">
            <v>24967.28</v>
          </cell>
          <cell r="D143" t="str">
            <v>2003-06-30</v>
          </cell>
          <cell r="E143">
            <v>37802</v>
          </cell>
        </row>
        <row r="144">
          <cell r="A144" t="str">
            <v>38001</v>
          </cell>
          <cell r="B144" t="str">
            <v>5900</v>
          </cell>
          <cell r="C144">
            <v>18704.97</v>
          </cell>
          <cell r="D144" t="str">
            <v>2003-07-31</v>
          </cell>
          <cell r="E144">
            <v>37833</v>
          </cell>
        </row>
        <row r="145">
          <cell r="A145" t="str">
            <v>38001</v>
          </cell>
          <cell r="B145" t="str">
            <v>5900</v>
          </cell>
          <cell r="C145">
            <v>25562.95</v>
          </cell>
          <cell r="D145" t="str">
            <v>2003-08-31</v>
          </cell>
          <cell r="E145">
            <v>37864</v>
          </cell>
        </row>
        <row r="146">
          <cell r="A146" t="str">
            <v>38001</v>
          </cell>
          <cell r="B146" t="str">
            <v>5900</v>
          </cell>
          <cell r="C146">
            <v>26068.09</v>
          </cell>
          <cell r="D146" t="str">
            <v>2003-09-30</v>
          </cell>
          <cell r="E146">
            <v>37894</v>
          </cell>
        </row>
        <row r="147">
          <cell r="A147" t="str">
            <v>38001</v>
          </cell>
          <cell r="B147" t="str">
            <v>5900</v>
          </cell>
          <cell r="C147">
            <v>24116.11</v>
          </cell>
          <cell r="D147" t="str">
            <v>2003-10-31</v>
          </cell>
          <cell r="E147">
            <v>37925</v>
          </cell>
        </row>
        <row r="148">
          <cell r="A148" t="str">
            <v>38001</v>
          </cell>
          <cell r="B148" t="str">
            <v>5900</v>
          </cell>
          <cell r="C148">
            <v>23447.69</v>
          </cell>
          <cell r="D148" t="str">
            <v>2003-11-30</v>
          </cell>
          <cell r="E148">
            <v>37955</v>
          </cell>
        </row>
        <row r="149">
          <cell r="A149" t="str">
            <v>38001</v>
          </cell>
          <cell r="B149" t="str">
            <v>5900</v>
          </cell>
          <cell r="C149">
            <v>79910.01</v>
          </cell>
          <cell r="D149" t="str">
            <v>2003-12-31</v>
          </cell>
          <cell r="E149">
            <v>37986</v>
          </cell>
        </row>
        <row r="150">
          <cell r="A150" t="str">
            <v>38101</v>
          </cell>
          <cell r="B150" t="str">
            <v>5900</v>
          </cell>
          <cell r="C150">
            <v>1305401.7</v>
          </cell>
          <cell r="D150" t="str">
            <v>1999-01-01</v>
          </cell>
          <cell r="E150">
            <v>36161</v>
          </cell>
        </row>
        <row r="151">
          <cell r="A151" t="str">
            <v>38101</v>
          </cell>
          <cell r="B151" t="str">
            <v>5900</v>
          </cell>
          <cell r="C151">
            <v>0</v>
          </cell>
          <cell r="D151" t="str">
            <v>1999-11-30</v>
          </cell>
          <cell r="E151">
            <v>36494</v>
          </cell>
        </row>
        <row r="152">
          <cell r="A152" t="str">
            <v>38101</v>
          </cell>
          <cell r="B152" t="str">
            <v>5900</v>
          </cell>
          <cell r="C152">
            <v>0</v>
          </cell>
          <cell r="D152" t="str">
            <v>2001-05-31</v>
          </cell>
          <cell r="E152">
            <v>37042</v>
          </cell>
        </row>
        <row r="153">
          <cell r="A153" t="str">
            <v>38101</v>
          </cell>
          <cell r="B153" t="str">
            <v>5900</v>
          </cell>
          <cell r="C153">
            <v>288199.36</v>
          </cell>
          <cell r="D153" t="str">
            <v>2001-07-31</v>
          </cell>
          <cell r="E153">
            <v>37103</v>
          </cell>
        </row>
        <row r="154">
          <cell r="A154" t="str">
            <v>38101</v>
          </cell>
          <cell r="B154" t="str">
            <v>5900</v>
          </cell>
          <cell r="C154">
            <v>-2687.68</v>
          </cell>
          <cell r="D154" t="str">
            <v>2002-05-31</v>
          </cell>
          <cell r="E154">
            <v>37407</v>
          </cell>
        </row>
        <row r="155">
          <cell r="A155" t="str">
            <v>38101</v>
          </cell>
          <cell r="B155" t="str">
            <v>5900</v>
          </cell>
          <cell r="C155">
            <v>-548.09</v>
          </cell>
          <cell r="D155" t="str">
            <v>2002-06-30</v>
          </cell>
          <cell r="E155">
            <v>37437</v>
          </cell>
        </row>
        <row r="156">
          <cell r="A156" t="str">
            <v>38101</v>
          </cell>
          <cell r="B156" t="str">
            <v>5900</v>
          </cell>
          <cell r="C156">
            <v>-28.42</v>
          </cell>
          <cell r="D156" t="str">
            <v>2002-09-30</v>
          </cell>
          <cell r="E156">
            <v>37529</v>
          </cell>
        </row>
        <row r="157">
          <cell r="A157" t="str">
            <v>38101</v>
          </cell>
          <cell r="B157" t="str">
            <v>5900</v>
          </cell>
          <cell r="C157">
            <v>0</v>
          </cell>
          <cell r="D157" t="str">
            <v>2002-10-31</v>
          </cell>
          <cell r="E157">
            <v>37560</v>
          </cell>
        </row>
        <row r="158">
          <cell r="A158" t="str">
            <v>38101</v>
          </cell>
          <cell r="B158" t="str">
            <v>5900</v>
          </cell>
          <cell r="C158">
            <v>19216.26</v>
          </cell>
          <cell r="D158" t="str">
            <v>2002-11-30</v>
          </cell>
          <cell r="E158">
            <v>37590</v>
          </cell>
        </row>
        <row r="159">
          <cell r="A159" t="str">
            <v>38101</v>
          </cell>
          <cell r="B159" t="str">
            <v>5900</v>
          </cell>
          <cell r="C159">
            <v>-7088.73</v>
          </cell>
          <cell r="D159" t="str">
            <v>2002-11-30</v>
          </cell>
          <cell r="E159">
            <v>37590</v>
          </cell>
        </row>
        <row r="160">
          <cell r="A160" t="str">
            <v>38101</v>
          </cell>
          <cell r="B160" t="str">
            <v>5900</v>
          </cell>
          <cell r="C160">
            <v>-345.09</v>
          </cell>
          <cell r="D160" t="str">
            <v>2003-01-31</v>
          </cell>
          <cell r="E160">
            <v>37652</v>
          </cell>
        </row>
        <row r="161">
          <cell r="A161" t="str">
            <v>38101</v>
          </cell>
          <cell r="B161" t="str">
            <v>5900</v>
          </cell>
          <cell r="C161">
            <v>-332.92</v>
          </cell>
          <cell r="D161" t="str">
            <v>2003-02-28</v>
          </cell>
          <cell r="E161">
            <v>37680</v>
          </cell>
        </row>
        <row r="162">
          <cell r="A162" t="str">
            <v>38101</v>
          </cell>
          <cell r="B162" t="str">
            <v>5900</v>
          </cell>
          <cell r="C162">
            <v>-609</v>
          </cell>
          <cell r="D162" t="str">
            <v>2003-03-31</v>
          </cell>
          <cell r="E162">
            <v>37711</v>
          </cell>
        </row>
        <row r="163">
          <cell r="A163" t="str">
            <v>38101</v>
          </cell>
          <cell r="B163" t="str">
            <v>5900</v>
          </cell>
          <cell r="C163">
            <v>-503.43</v>
          </cell>
          <cell r="D163" t="str">
            <v>2003-05-31</v>
          </cell>
          <cell r="E163">
            <v>37772</v>
          </cell>
        </row>
        <row r="164">
          <cell r="A164" t="str">
            <v>38101</v>
          </cell>
          <cell r="B164" t="str">
            <v>5900</v>
          </cell>
          <cell r="C164">
            <v>2425.692</v>
          </cell>
          <cell r="D164" t="str">
            <v>2003-06-30</v>
          </cell>
          <cell r="E164">
            <v>37802</v>
          </cell>
        </row>
        <row r="165">
          <cell r="A165" t="str">
            <v>38101</v>
          </cell>
          <cell r="B165" t="str">
            <v>5900</v>
          </cell>
          <cell r="C165">
            <v>-186.76</v>
          </cell>
          <cell r="D165" t="str">
            <v>2003-07-31</v>
          </cell>
          <cell r="E165">
            <v>37833</v>
          </cell>
        </row>
        <row r="166">
          <cell r="A166" t="str">
            <v>38101</v>
          </cell>
          <cell r="B166" t="str">
            <v>5900</v>
          </cell>
          <cell r="C166">
            <v>-203</v>
          </cell>
          <cell r="D166" t="str">
            <v>2003-09-30</v>
          </cell>
          <cell r="E166">
            <v>37894</v>
          </cell>
        </row>
        <row r="167">
          <cell r="A167" t="str">
            <v>38101</v>
          </cell>
          <cell r="B167" t="str">
            <v>5900</v>
          </cell>
          <cell r="C167">
            <v>-633.35</v>
          </cell>
          <cell r="D167" t="str">
            <v>2003-10-31</v>
          </cell>
          <cell r="E167">
            <v>37925</v>
          </cell>
        </row>
        <row r="168">
          <cell r="A168" t="str">
            <v>38101</v>
          </cell>
          <cell r="B168" t="str">
            <v>5900</v>
          </cell>
          <cell r="C168">
            <v>-304.5</v>
          </cell>
          <cell r="D168" t="str">
            <v>2003-11-30</v>
          </cell>
          <cell r="E168">
            <v>37955</v>
          </cell>
        </row>
        <row r="169">
          <cell r="A169" t="str">
            <v>38101</v>
          </cell>
          <cell r="B169" t="str">
            <v>5900</v>
          </cell>
          <cell r="C169">
            <v>-1003653.13</v>
          </cell>
          <cell r="D169" t="str">
            <v>2003-12-31</v>
          </cell>
          <cell r="E169">
            <v>37986</v>
          </cell>
        </row>
        <row r="170">
          <cell r="A170" t="str">
            <v>38111</v>
          </cell>
          <cell r="B170" t="str">
            <v>5900</v>
          </cell>
          <cell r="C170">
            <v>14542.36</v>
          </cell>
          <cell r="D170" t="str">
            <v>1999-01-01</v>
          </cell>
          <cell r="E170">
            <v>36161</v>
          </cell>
        </row>
        <row r="171">
          <cell r="A171" t="str">
            <v>38111</v>
          </cell>
          <cell r="B171" t="str">
            <v>5900</v>
          </cell>
          <cell r="C171">
            <v>18350.75</v>
          </cell>
          <cell r="D171" t="str">
            <v>1999-12-31</v>
          </cell>
          <cell r="E171">
            <v>36525</v>
          </cell>
        </row>
        <row r="172">
          <cell r="A172" t="str">
            <v>38111</v>
          </cell>
          <cell r="B172" t="str">
            <v>5900</v>
          </cell>
          <cell r="C172">
            <v>1625096.82</v>
          </cell>
          <cell r="D172" t="str">
            <v>2001-12-31</v>
          </cell>
          <cell r="E172">
            <v>37256</v>
          </cell>
        </row>
        <row r="173">
          <cell r="A173" t="str">
            <v>38111</v>
          </cell>
          <cell r="B173" t="str">
            <v>5900</v>
          </cell>
          <cell r="C173">
            <v>2661.81</v>
          </cell>
          <cell r="D173" t="str">
            <v>2002-11-30</v>
          </cell>
          <cell r="E173">
            <v>37590</v>
          </cell>
        </row>
        <row r="174">
          <cell r="A174" t="str">
            <v>38111</v>
          </cell>
          <cell r="B174" t="str">
            <v>5900</v>
          </cell>
          <cell r="C174">
            <v>12664.08</v>
          </cell>
          <cell r="D174" t="str">
            <v>2003-11-30</v>
          </cell>
          <cell r="E174">
            <v>37955</v>
          </cell>
        </row>
        <row r="175">
          <cell r="A175" t="str">
            <v>38111</v>
          </cell>
          <cell r="B175" t="str">
            <v>5900</v>
          </cell>
          <cell r="C175">
            <v>404.04</v>
          </cell>
          <cell r="D175" t="str">
            <v>2003-12-31</v>
          </cell>
          <cell r="E175">
            <v>37986</v>
          </cell>
        </row>
        <row r="176">
          <cell r="A176" t="str">
            <v>38201</v>
          </cell>
          <cell r="B176" t="str">
            <v>5900</v>
          </cell>
          <cell r="C176">
            <v>1681566.61</v>
          </cell>
          <cell r="D176" t="str">
            <v>1999-01-01</v>
          </cell>
          <cell r="E176">
            <v>36161</v>
          </cell>
        </row>
        <row r="177">
          <cell r="A177" t="str">
            <v>38201</v>
          </cell>
          <cell r="B177" t="str">
            <v>5900</v>
          </cell>
          <cell r="C177">
            <v>-18350.75</v>
          </cell>
          <cell r="D177" t="str">
            <v>1999-12-31</v>
          </cell>
          <cell r="E177">
            <v>36525</v>
          </cell>
        </row>
        <row r="178">
          <cell r="A178" t="str">
            <v>38201</v>
          </cell>
          <cell r="B178" t="str">
            <v>5900</v>
          </cell>
          <cell r="C178">
            <v>2813.79</v>
          </cell>
          <cell r="D178" t="str">
            <v>2000-05-16</v>
          </cell>
          <cell r="E178">
            <v>36662</v>
          </cell>
        </row>
        <row r="179">
          <cell r="A179" t="str">
            <v>38201</v>
          </cell>
          <cell r="B179" t="str">
            <v>5900</v>
          </cell>
          <cell r="C179">
            <v>581.62</v>
          </cell>
          <cell r="D179" t="str">
            <v>2000-05-31</v>
          </cell>
          <cell r="E179">
            <v>36677</v>
          </cell>
        </row>
        <row r="180">
          <cell r="A180" t="str">
            <v>38201</v>
          </cell>
          <cell r="B180" t="str">
            <v>5900</v>
          </cell>
          <cell r="C180">
            <v>20788.96</v>
          </cell>
          <cell r="D180" t="str">
            <v>2000-09-30</v>
          </cell>
          <cell r="E180">
            <v>36799</v>
          </cell>
        </row>
        <row r="181">
          <cell r="A181" t="str">
            <v>38201</v>
          </cell>
          <cell r="B181" t="str">
            <v>5900</v>
          </cell>
          <cell r="C181">
            <v>214882.58</v>
          </cell>
          <cell r="D181" t="str">
            <v>2000-12-31</v>
          </cell>
          <cell r="E181">
            <v>36891</v>
          </cell>
        </row>
        <row r="182">
          <cell r="A182" t="str">
            <v>38201</v>
          </cell>
          <cell r="B182" t="str">
            <v>5900</v>
          </cell>
          <cell r="C182">
            <v>624.46</v>
          </cell>
          <cell r="D182" t="str">
            <v>2001-01-31</v>
          </cell>
          <cell r="E182">
            <v>36922</v>
          </cell>
        </row>
        <row r="183">
          <cell r="A183" t="str">
            <v>38201</v>
          </cell>
          <cell r="B183" t="str">
            <v>5900</v>
          </cell>
          <cell r="C183">
            <v>0</v>
          </cell>
          <cell r="D183" t="str">
            <v>2001-05-31</v>
          </cell>
          <cell r="E183">
            <v>37042</v>
          </cell>
        </row>
        <row r="184">
          <cell r="A184" t="str">
            <v>38201</v>
          </cell>
          <cell r="B184" t="str">
            <v>5900</v>
          </cell>
          <cell r="C184">
            <v>24323.81</v>
          </cell>
          <cell r="D184" t="str">
            <v>2001-12-30</v>
          </cell>
          <cell r="E184">
            <v>37255</v>
          </cell>
        </row>
        <row r="185">
          <cell r="A185" t="str">
            <v>38201</v>
          </cell>
          <cell r="B185" t="str">
            <v>5900</v>
          </cell>
          <cell r="C185">
            <v>167935.26</v>
          </cell>
          <cell r="D185" t="str">
            <v>2002-05-31</v>
          </cell>
          <cell r="E185">
            <v>37407</v>
          </cell>
        </row>
        <row r="186">
          <cell r="A186" t="str">
            <v>38201</v>
          </cell>
          <cell r="B186" t="str">
            <v>5900</v>
          </cell>
          <cell r="C186">
            <v>55675.04</v>
          </cell>
          <cell r="D186" t="str">
            <v>2002-05-31</v>
          </cell>
          <cell r="E186">
            <v>37407</v>
          </cell>
        </row>
        <row r="187">
          <cell r="A187" t="str">
            <v>38201</v>
          </cell>
          <cell r="B187" t="str">
            <v>5900</v>
          </cell>
          <cell r="C187">
            <v>-55675.04</v>
          </cell>
          <cell r="D187" t="str">
            <v>2002-06-30</v>
          </cell>
          <cell r="E187">
            <v>37437</v>
          </cell>
        </row>
        <row r="188">
          <cell r="A188" t="str">
            <v>38201</v>
          </cell>
          <cell r="B188" t="str">
            <v>5900</v>
          </cell>
          <cell r="C188">
            <v>-19440.96</v>
          </cell>
          <cell r="D188" t="str">
            <v>2002-06-30</v>
          </cell>
          <cell r="E188">
            <v>37437</v>
          </cell>
        </row>
        <row r="189">
          <cell r="A189" t="str">
            <v>38201</v>
          </cell>
          <cell r="B189" t="str">
            <v>5900</v>
          </cell>
          <cell r="C189">
            <v>6760.74</v>
          </cell>
          <cell r="D189" t="str">
            <v>2002-07-31</v>
          </cell>
          <cell r="E189">
            <v>37468</v>
          </cell>
        </row>
        <row r="190">
          <cell r="A190" t="str">
            <v>38201</v>
          </cell>
          <cell r="B190" t="str">
            <v>5900</v>
          </cell>
          <cell r="C190">
            <v>29535.27</v>
          </cell>
          <cell r="D190" t="str">
            <v>2002-08-31</v>
          </cell>
          <cell r="E190">
            <v>37499</v>
          </cell>
        </row>
        <row r="191">
          <cell r="A191" t="str">
            <v>38201</v>
          </cell>
          <cell r="B191" t="str">
            <v>5900</v>
          </cell>
          <cell r="C191">
            <v>84835.64</v>
          </cell>
          <cell r="D191" t="str">
            <v>2002-09-30</v>
          </cell>
          <cell r="E191">
            <v>37529</v>
          </cell>
        </row>
        <row r="192">
          <cell r="A192" t="str">
            <v>38201</v>
          </cell>
          <cell r="B192" t="str">
            <v>5900</v>
          </cell>
          <cell r="C192">
            <v>-87707.71999999999</v>
          </cell>
          <cell r="D192" t="str">
            <v>2002-10-31</v>
          </cell>
          <cell r="E192">
            <v>37560</v>
          </cell>
        </row>
        <row r="193">
          <cell r="A193" t="str">
            <v>38201</v>
          </cell>
          <cell r="B193" t="str">
            <v>5900</v>
          </cell>
          <cell r="C193">
            <v>23659.73</v>
          </cell>
          <cell r="D193" t="str">
            <v>2002-11-30</v>
          </cell>
          <cell r="E193">
            <v>37590</v>
          </cell>
        </row>
        <row r="194">
          <cell r="A194" t="str">
            <v>38201</v>
          </cell>
          <cell r="B194" t="str">
            <v>5900</v>
          </cell>
          <cell r="C194">
            <v>1442.02</v>
          </cell>
          <cell r="D194" t="str">
            <v>2002-11-30</v>
          </cell>
          <cell r="E194">
            <v>37590</v>
          </cell>
        </row>
        <row r="195">
          <cell r="A195" t="str">
            <v>38201</v>
          </cell>
          <cell r="B195" t="str">
            <v>5900</v>
          </cell>
          <cell r="C195">
            <v>-4874.2</v>
          </cell>
          <cell r="D195" t="str">
            <v>2003-01-31</v>
          </cell>
          <cell r="E195">
            <v>37652</v>
          </cell>
        </row>
        <row r="196">
          <cell r="A196" t="str">
            <v>38201</v>
          </cell>
          <cell r="B196" t="str">
            <v>5900</v>
          </cell>
          <cell r="C196">
            <v>18658.25</v>
          </cell>
          <cell r="D196" t="str">
            <v>2003-02-28</v>
          </cell>
          <cell r="E196">
            <v>37680</v>
          </cell>
        </row>
        <row r="197">
          <cell r="A197" t="str">
            <v>38201</v>
          </cell>
          <cell r="B197" t="str">
            <v>5900</v>
          </cell>
          <cell r="C197">
            <v>13328.6</v>
          </cell>
          <cell r="D197" t="str">
            <v>2003-03-31</v>
          </cell>
          <cell r="E197">
            <v>37711</v>
          </cell>
        </row>
        <row r="198">
          <cell r="A198" t="str">
            <v>38201</v>
          </cell>
          <cell r="B198" t="str">
            <v>5900</v>
          </cell>
          <cell r="C198">
            <v>-31041.13</v>
          </cell>
          <cell r="D198" t="str">
            <v>2003-04-30</v>
          </cell>
          <cell r="E198">
            <v>37741</v>
          </cell>
        </row>
        <row r="199">
          <cell r="A199" t="str">
            <v>38201</v>
          </cell>
          <cell r="B199" t="str">
            <v>5900</v>
          </cell>
          <cell r="C199">
            <v>12749.96</v>
          </cell>
          <cell r="D199" t="str">
            <v>2003-05-31</v>
          </cell>
          <cell r="E199">
            <v>37772</v>
          </cell>
        </row>
        <row r="200">
          <cell r="A200" t="str">
            <v>38201</v>
          </cell>
          <cell r="B200" t="str">
            <v>5900</v>
          </cell>
          <cell r="C200">
            <v>-4441.11</v>
          </cell>
          <cell r="D200" t="str">
            <v>2003-06-30</v>
          </cell>
          <cell r="E200">
            <v>37802</v>
          </cell>
        </row>
        <row r="201">
          <cell r="A201" t="str">
            <v>38201</v>
          </cell>
          <cell r="B201" t="str">
            <v>5900</v>
          </cell>
          <cell r="C201">
            <v>18013.01</v>
          </cell>
          <cell r="D201" t="str">
            <v>2003-07-31</v>
          </cell>
          <cell r="E201">
            <v>37833</v>
          </cell>
        </row>
        <row r="202">
          <cell r="A202" t="str">
            <v>38201</v>
          </cell>
          <cell r="B202" t="str">
            <v>5900</v>
          </cell>
          <cell r="C202">
            <v>15871.61</v>
          </cell>
          <cell r="D202" t="str">
            <v>2003-08-31</v>
          </cell>
          <cell r="E202">
            <v>37864</v>
          </cell>
        </row>
        <row r="203">
          <cell r="A203" t="str">
            <v>38201</v>
          </cell>
          <cell r="B203" t="str">
            <v>5900</v>
          </cell>
          <cell r="C203">
            <v>18186.38</v>
          </cell>
          <cell r="D203" t="str">
            <v>2003-09-30</v>
          </cell>
          <cell r="E203">
            <v>37894</v>
          </cell>
        </row>
        <row r="204">
          <cell r="A204" t="str">
            <v>38201</v>
          </cell>
          <cell r="B204" t="str">
            <v>5900</v>
          </cell>
          <cell r="C204">
            <v>20306.02</v>
          </cell>
          <cell r="D204" t="str">
            <v>2003-10-31</v>
          </cell>
          <cell r="E204">
            <v>37925</v>
          </cell>
        </row>
        <row r="205">
          <cell r="A205" t="str">
            <v>38201</v>
          </cell>
          <cell r="B205" t="str">
            <v>5900</v>
          </cell>
          <cell r="C205">
            <v>25597.67</v>
          </cell>
          <cell r="D205" t="str">
            <v>2003-11-30</v>
          </cell>
          <cell r="E205">
            <v>37955</v>
          </cell>
        </row>
        <row r="206">
          <cell r="A206" t="str">
            <v>38201</v>
          </cell>
          <cell r="B206" t="str">
            <v>5900</v>
          </cell>
          <cell r="C206">
            <v>20488.51</v>
          </cell>
          <cell r="D206" t="str">
            <v>2003-12-31</v>
          </cell>
          <cell r="E206">
            <v>37986</v>
          </cell>
        </row>
        <row r="207">
          <cell r="A207" t="str">
            <v>38301</v>
          </cell>
          <cell r="B207" t="str">
            <v>5900</v>
          </cell>
          <cell r="C207">
            <v>430341.88</v>
          </cell>
          <cell r="D207" t="str">
            <v>1999-01-01</v>
          </cell>
          <cell r="E207">
            <v>36161</v>
          </cell>
        </row>
        <row r="208">
          <cell r="A208" t="str">
            <v>38301</v>
          </cell>
          <cell r="B208" t="str">
            <v>5900</v>
          </cell>
          <cell r="C208">
            <v>-91.94</v>
          </cell>
          <cell r="D208" t="str">
            <v>1999-12-31</v>
          </cell>
          <cell r="E208">
            <v>36525</v>
          </cell>
        </row>
        <row r="209">
          <cell r="A209" t="str">
            <v>38301</v>
          </cell>
          <cell r="B209" t="str">
            <v>5900</v>
          </cell>
          <cell r="C209">
            <v>0</v>
          </cell>
          <cell r="D209" t="str">
            <v>2001-05-31</v>
          </cell>
          <cell r="E209">
            <v>37042</v>
          </cell>
        </row>
        <row r="210">
          <cell r="A210" t="str">
            <v>38301</v>
          </cell>
          <cell r="B210" t="str">
            <v>5900</v>
          </cell>
          <cell r="C210">
            <v>-288.77</v>
          </cell>
          <cell r="D210" t="str">
            <v>2003-09-30</v>
          </cell>
          <cell r="E210">
            <v>37894</v>
          </cell>
        </row>
        <row r="211">
          <cell r="A211" t="str">
            <v>38301</v>
          </cell>
          <cell r="B211" t="str">
            <v>5900</v>
          </cell>
          <cell r="C211">
            <v>-15745.55</v>
          </cell>
          <cell r="D211" t="str">
            <v>2003-12-31</v>
          </cell>
          <cell r="E211">
            <v>37986</v>
          </cell>
        </row>
        <row r="212">
          <cell r="A212" t="str">
            <v>38401</v>
          </cell>
          <cell r="B212" t="str">
            <v>5900</v>
          </cell>
          <cell r="C212">
            <v>273049.32</v>
          </cell>
          <cell r="D212" t="str">
            <v>1999-01-01</v>
          </cell>
          <cell r="E212">
            <v>36161</v>
          </cell>
        </row>
        <row r="213">
          <cell r="A213" t="str">
            <v>38401</v>
          </cell>
          <cell r="B213" t="str">
            <v>5900</v>
          </cell>
          <cell r="C213">
            <v>-4609.96</v>
          </cell>
          <cell r="D213" t="str">
            <v>1999-12-31</v>
          </cell>
          <cell r="E213">
            <v>36525</v>
          </cell>
        </row>
        <row r="214">
          <cell r="A214" t="str">
            <v>38401</v>
          </cell>
          <cell r="B214" t="str">
            <v>5900</v>
          </cell>
          <cell r="C214">
            <v>-28939.18</v>
          </cell>
          <cell r="D214" t="str">
            <v>2003-04-30</v>
          </cell>
          <cell r="E214">
            <v>37741</v>
          </cell>
        </row>
        <row r="215">
          <cell r="A215" t="str">
            <v>38401</v>
          </cell>
          <cell r="B215" t="str">
            <v>5900</v>
          </cell>
          <cell r="C215">
            <v>-596.41</v>
          </cell>
          <cell r="D215" t="str">
            <v>2003-12-31</v>
          </cell>
          <cell r="E215">
            <v>37986</v>
          </cell>
        </row>
        <row r="216">
          <cell r="A216" t="str">
            <v>38701</v>
          </cell>
          <cell r="B216" t="str">
            <v>5900</v>
          </cell>
          <cell r="C216">
            <v>22527.04</v>
          </cell>
          <cell r="D216" t="str">
            <v>1999-01-01</v>
          </cell>
          <cell r="E216">
            <v>36161</v>
          </cell>
        </row>
        <row r="217">
          <cell r="A217" t="str">
            <v>38701</v>
          </cell>
          <cell r="B217" t="str">
            <v>5900</v>
          </cell>
          <cell r="C217">
            <v>-6539.31</v>
          </cell>
          <cell r="D217" t="str">
            <v>2003-04-30</v>
          </cell>
          <cell r="E217">
            <v>37741</v>
          </cell>
        </row>
        <row r="218">
          <cell r="A218" t="str">
            <v>38711</v>
          </cell>
          <cell r="B218" t="str">
            <v>5900</v>
          </cell>
          <cell r="C218">
            <v>13878.68</v>
          </cell>
          <cell r="D218" t="str">
            <v>1999-01-01</v>
          </cell>
          <cell r="E218">
            <v>36161</v>
          </cell>
        </row>
        <row r="219">
          <cell r="A219" t="str">
            <v>38711</v>
          </cell>
          <cell r="B219" t="str">
            <v>5900</v>
          </cell>
          <cell r="C219">
            <v>6332.08</v>
          </cell>
          <cell r="D219" t="str">
            <v>2000-05-31</v>
          </cell>
          <cell r="E219">
            <v>36677</v>
          </cell>
        </row>
        <row r="220">
          <cell r="A220" t="str">
            <v>38711</v>
          </cell>
          <cell r="B220" t="str">
            <v>5900</v>
          </cell>
          <cell r="C220">
            <v>34567.31</v>
          </cell>
          <cell r="D220" t="str">
            <v>2001-12-31</v>
          </cell>
          <cell r="E220">
            <v>37256</v>
          </cell>
        </row>
        <row r="221">
          <cell r="A221" t="str">
            <v>38711</v>
          </cell>
          <cell r="B221" t="str">
            <v>5900</v>
          </cell>
          <cell r="C221">
            <v>14343.21</v>
          </cell>
          <cell r="D221" t="str">
            <v>2002-05-31</v>
          </cell>
          <cell r="E221">
            <v>37407</v>
          </cell>
        </row>
        <row r="222">
          <cell r="A222" t="str">
            <v>38711</v>
          </cell>
          <cell r="B222" t="str">
            <v>5900</v>
          </cell>
          <cell r="C222">
            <v>-7355.65</v>
          </cell>
          <cell r="D222" t="str">
            <v>2002-11-30</v>
          </cell>
          <cell r="E222">
            <v>37590</v>
          </cell>
        </row>
        <row r="223">
          <cell r="A223" t="str">
            <v>38721</v>
          </cell>
          <cell r="B223" t="str">
            <v>5900</v>
          </cell>
          <cell r="C223">
            <v>48966.36</v>
          </cell>
          <cell r="D223" t="str">
            <v>1999-01-01</v>
          </cell>
          <cell r="E223">
            <v>36161</v>
          </cell>
        </row>
        <row r="224">
          <cell r="A224" t="str">
            <v>38721</v>
          </cell>
          <cell r="B224" t="str">
            <v>5900</v>
          </cell>
          <cell r="C224">
            <v>-26686.82</v>
          </cell>
          <cell r="D224" t="str">
            <v>2002-11-30</v>
          </cell>
          <cell r="E224">
            <v>37590</v>
          </cell>
        </row>
        <row r="225">
          <cell r="A225" t="str">
            <v>38721</v>
          </cell>
          <cell r="B225" t="str">
            <v>5900</v>
          </cell>
          <cell r="C225">
            <v>-22279.54</v>
          </cell>
          <cell r="D225" t="str">
            <v>2003-10-31</v>
          </cell>
          <cell r="E225">
            <v>37925</v>
          </cell>
        </row>
        <row r="226">
          <cell r="A226" t="str">
            <v>38771</v>
          </cell>
          <cell r="B226" t="str">
            <v>5900</v>
          </cell>
          <cell r="C226">
            <v>17465.48</v>
          </cell>
          <cell r="D226" t="str">
            <v>1999-01-01</v>
          </cell>
          <cell r="E226">
            <v>36161</v>
          </cell>
        </row>
        <row r="227">
          <cell r="A227" t="str">
            <v>39001</v>
          </cell>
          <cell r="B227" t="str">
            <v>5900</v>
          </cell>
          <cell r="C227">
            <v>0</v>
          </cell>
          <cell r="D227" t="str">
            <v>2003-09-30</v>
          </cell>
          <cell r="E227">
            <v>37894</v>
          </cell>
        </row>
        <row r="228">
          <cell r="A228" t="str">
            <v>39011</v>
          </cell>
          <cell r="B228" t="str">
            <v>5900</v>
          </cell>
          <cell r="C228">
            <v>67417.85</v>
          </cell>
          <cell r="D228" t="str">
            <v>1999-01-01</v>
          </cell>
          <cell r="E228">
            <v>36161</v>
          </cell>
        </row>
        <row r="229">
          <cell r="A229" t="str">
            <v>39011</v>
          </cell>
          <cell r="B229" t="str">
            <v>5900</v>
          </cell>
          <cell r="C229">
            <v>73460.83</v>
          </cell>
          <cell r="D229" t="str">
            <v>2001-07-31</v>
          </cell>
          <cell r="E229">
            <v>37103</v>
          </cell>
        </row>
        <row r="230">
          <cell r="A230" t="str">
            <v>39011</v>
          </cell>
          <cell r="B230" t="str">
            <v>5900</v>
          </cell>
          <cell r="C230">
            <v>7576.91</v>
          </cell>
          <cell r="D230" t="str">
            <v>2001-12-31</v>
          </cell>
          <cell r="E230">
            <v>37256</v>
          </cell>
        </row>
        <row r="231">
          <cell r="A231" t="str">
            <v>39011</v>
          </cell>
          <cell r="B231" t="str">
            <v>5900</v>
          </cell>
          <cell r="C231">
            <v>-15211.410000000003</v>
          </cell>
          <cell r="D231" t="str">
            <v>2002-10-31</v>
          </cell>
          <cell r="E231">
            <v>37560</v>
          </cell>
        </row>
        <row r="232">
          <cell r="A232" t="str">
            <v>39031</v>
          </cell>
          <cell r="B232" t="str">
            <v>5900</v>
          </cell>
          <cell r="C232">
            <v>23127.11</v>
          </cell>
          <cell r="D232" t="str">
            <v>1999-01-01</v>
          </cell>
          <cell r="E232">
            <v>36161</v>
          </cell>
        </row>
        <row r="233">
          <cell r="A233" t="str">
            <v>39101</v>
          </cell>
          <cell r="B233" t="str">
            <v>5900</v>
          </cell>
          <cell r="C233">
            <v>58419.8</v>
          </cell>
          <cell r="D233" t="str">
            <v>1999-01-01</v>
          </cell>
          <cell r="E233">
            <v>36161</v>
          </cell>
        </row>
        <row r="234">
          <cell r="A234" t="str">
            <v>39101</v>
          </cell>
          <cell r="B234" t="str">
            <v>5910</v>
          </cell>
          <cell r="C234">
            <v>2239.82</v>
          </cell>
          <cell r="D234" t="str">
            <v>1999-01-01</v>
          </cell>
          <cell r="E234">
            <v>36161</v>
          </cell>
        </row>
        <row r="235">
          <cell r="A235" t="str">
            <v>39101</v>
          </cell>
          <cell r="B235" t="str">
            <v>5925</v>
          </cell>
          <cell r="C235">
            <v>4214.18</v>
          </cell>
          <cell r="D235" t="str">
            <v>1999-01-01</v>
          </cell>
          <cell r="E235">
            <v>36161</v>
          </cell>
        </row>
        <row r="236">
          <cell r="A236" t="str">
            <v>39101</v>
          </cell>
          <cell r="B236" t="str">
            <v>5940</v>
          </cell>
          <cell r="C236">
            <v>6346.08</v>
          </cell>
          <cell r="D236" t="str">
            <v>1999-01-01</v>
          </cell>
          <cell r="E236">
            <v>36161</v>
          </cell>
        </row>
        <row r="237">
          <cell r="A237" t="str">
            <v>39101</v>
          </cell>
          <cell r="B237" t="str">
            <v>5950</v>
          </cell>
          <cell r="C237">
            <v>13179.25</v>
          </cell>
          <cell r="D237" t="str">
            <v>1999-01-01</v>
          </cell>
          <cell r="E237">
            <v>36161</v>
          </cell>
        </row>
        <row r="238">
          <cell r="A238" t="str">
            <v>39101</v>
          </cell>
          <cell r="B238" t="str">
            <v>5960</v>
          </cell>
          <cell r="C238">
            <v>3037.02</v>
          </cell>
          <cell r="D238" t="str">
            <v>1999-01-01</v>
          </cell>
          <cell r="E238">
            <v>36161</v>
          </cell>
        </row>
        <row r="239">
          <cell r="A239" t="str">
            <v>39101</v>
          </cell>
          <cell r="B239" t="str">
            <v>5970</v>
          </cell>
          <cell r="C239">
            <v>898.88</v>
          </cell>
          <cell r="D239" t="str">
            <v>1999-01-01</v>
          </cell>
          <cell r="E239">
            <v>36161</v>
          </cell>
        </row>
        <row r="240">
          <cell r="A240" t="str">
            <v>39101</v>
          </cell>
          <cell r="B240" t="str">
            <v>5990</v>
          </cell>
          <cell r="C240">
            <v>15356.1</v>
          </cell>
          <cell r="D240" t="str">
            <v>1999-01-01</v>
          </cell>
          <cell r="E240">
            <v>36161</v>
          </cell>
        </row>
        <row r="241">
          <cell r="A241" t="str">
            <v>39101</v>
          </cell>
          <cell r="B241" t="str">
            <v>5900</v>
          </cell>
          <cell r="C241">
            <v>6346.08</v>
          </cell>
          <cell r="D241" t="str">
            <v>2001-04-30</v>
          </cell>
          <cell r="E241">
            <v>37011</v>
          </cell>
        </row>
        <row r="242">
          <cell r="A242" t="str">
            <v>39101</v>
          </cell>
          <cell r="B242" t="str">
            <v>5910</v>
          </cell>
          <cell r="C242">
            <v>4214.18</v>
          </cell>
          <cell r="D242" t="str">
            <v>2001-04-30</v>
          </cell>
          <cell r="E242">
            <v>37011</v>
          </cell>
        </row>
        <row r="243">
          <cell r="A243" t="str">
            <v>39101</v>
          </cell>
          <cell r="B243" t="str">
            <v>5925</v>
          </cell>
          <cell r="C243">
            <v>-4214.18</v>
          </cell>
          <cell r="D243" t="str">
            <v>2001-04-30</v>
          </cell>
          <cell r="E243">
            <v>37011</v>
          </cell>
        </row>
        <row r="244">
          <cell r="A244" t="str">
            <v>39101</v>
          </cell>
          <cell r="B244" t="str">
            <v>5940</v>
          </cell>
          <cell r="C244">
            <v>-6346.08</v>
          </cell>
          <cell r="D244" t="str">
            <v>2001-04-30</v>
          </cell>
          <cell r="E244">
            <v>37011</v>
          </cell>
        </row>
        <row r="245">
          <cell r="A245" t="str">
            <v>39101</v>
          </cell>
          <cell r="B245" t="str">
            <v>5950</v>
          </cell>
          <cell r="C245">
            <v>15356.1</v>
          </cell>
          <cell r="D245" t="str">
            <v>2001-04-30</v>
          </cell>
          <cell r="E245">
            <v>37011</v>
          </cell>
        </row>
        <row r="246">
          <cell r="A246" t="str">
            <v>39101</v>
          </cell>
          <cell r="B246" t="str">
            <v>5960</v>
          </cell>
          <cell r="C246">
            <v>898.88</v>
          </cell>
          <cell r="D246" t="str">
            <v>2001-04-30</v>
          </cell>
          <cell r="E246">
            <v>37011</v>
          </cell>
        </row>
        <row r="247">
          <cell r="A247" t="str">
            <v>39101</v>
          </cell>
          <cell r="B247" t="str">
            <v>5970</v>
          </cell>
          <cell r="C247">
            <v>-898.88</v>
          </cell>
          <cell r="D247" t="str">
            <v>2001-04-30</v>
          </cell>
          <cell r="E247">
            <v>37011</v>
          </cell>
        </row>
        <row r="248">
          <cell r="A248" t="str">
            <v>39101</v>
          </cell>
          <cell r="B248" t="str">
            <v>5990</v>
          </cell>
          <cell r="C248">
            <v>-15356.1</v>
          </cell>
          <cell r="D248" t="str">
            <v>2001-04-30</v>
          </cell>
          <cell r="E248">
            <v>37011</v>
          </cell>
        </row>
        <row r="249">
          <cell r="A249" t="str">
            <v>39101</v>
          </cell>
          <cell r="B249" t="str">
            <v>5900</v>
          </cell>
          <cell r="C249">
            <v>35841.46</v>
          </cell>
          <cell r="D249" t="str">
            <v>2001-07-31</v>
          </cell>
          <cell r="E249">
            <v>37103</v>
          </cell>
        </row>
        <row r="250">
          <cell r="A250" t="str">
            <v>39101</v>
          </cell>
          <cell r="B250" t="str">
            <v>5900</v>
          </cell>
          <cell r="C250">
            <v>13726.57</v>
          </cell>
          <cell r="D250" t="str">
            <v>2002-08-31</v>
          </cell>
          <cell r="E250">
            <v>37499</v>
          </cell>
        </row>
        <row r="251">
          <cell r="A251" t="str">
            <v>39101</v>
          </cell>
          <cell r="B251" t="str">
            <v>5900</v>
          </cell>
          <cell r="C251">
            <v>0</v>
          </cell>
          <cell r="D251" t="str">
            <v>2002-10-31</v>
          </cell>
          <cell r="E251">
            <v>37560</v>
          </cell>
        </row>
        <row r="252">
          <cell r="A252" t="str">
            <v>39101</v>
          </cell>
          <cell r="B252" t="str">
            <v>5950</v>
          </cell>
          <cell r="C252">
            <v>-28535.35</v>
          </cell>
          <cell r="D252" t="str">
            <v>2002-11-30</v>
          </cell>
          <cell r="E252">
            <v>37590</v>
          </cell>
        </row>
        <row r="253">
          <cell r="A253" t="str">
            <v>39101</v>
          </cell>
          <cell r="B253" t="str">
            <v>5960</v>
          </cell>
          <cell r="C253">
            <v>-3935.9</v>
          </cell>
          <cell r="D253" t="str">
            <v>2002-11-30</v>
          </cell>
          <cell r="E253">
            <v>37590</v>
          </cell>
        </row>
        <row r="254">
          <cell r="A254" t="str">
            <v>39101</v>
          </cell>
          <cell r="B254" t="str">
            <v>5900</v>
          </cell>
          <cell r="C254">
            <v>0</v>
          </cell>
          <cell r="D254" t="str">
            <v>2003-03-31</v>
          </cell>
          <cell r="E254">
            <v>37711</v>
          </cell>
        </row>
        <row r="255">
          <cell r="A255" t="str">
            <v>39101</v>
          </cell>
          <cell r="B255" t="str">
            <v>5900</v>
          </cell>
          <cell r="C255">
            <v>623.76</v>
          </cell>
          <cell r="D255" t="str">
            <v>2003-12-31</v>
          </cell>
          <cell r="E255">
            <v>37986</v>
          </cell>
        </row>
        <row r="256">
          <cell r="A256" t="str">
            <v>39131</v>
          </cell>
          <cell r="B256" t="str">
            <v>5900</v>
          </cell>
          <cell r="C256">
            <v>75988.04</v>
          </cell>
          <cell r="D256" t="str">
            <v>1999-01-01</v>
          </cell>
          <cell r="E256">
            <v>36161</v>
          </cell>
        </row>
        <row r="257">
          <cell r="A257" t="str">
            <v>39131</v>
          </cell>
          <cell r="B257" t="str">
            <v>5910</v>
          </cell>
          <cell r="C257">
            <v>8606.19</v>
          </cell>
          <cell r="D257" t="str">
            <v>1999-01-01</v>
          </cell>
          <cell r="E257">
            <v>36161</v>
          </cell>
        </row>
        <row r="258">
          <cell r="A258" t="str">
            <v>39131</v>
          </cell>
          <cell r="B258" t="str">
            <v>5925</v>
          </cell>
          <cell r="C258">
            <v>9968.48</v>
          </cell>
          <cell r="D258" t="str">
            <v>1999-01-01</v>
          </cell>
          <cell r="E258">
            <v>36161</v>
          </cell>
        </row>
        <row r="259">
          <cell r="A259" t="str">
            <v>39131</v>
          </cell>
          <cell r="B259" t="str">
            <v>5940</v>
          </cell>
          <cell r="C259">
            <v>35364.1</v>
          </cell>
          <cell r="D259" t="str">
            <v>1999-01-01</v>
          </cell>
          <cell r="E259">
            <v>36161</v>
          </cell>
        </row>
        <row r="260">
          <cell r="A260" t="str">
            <v>39131</v>
          </cell>
          <cell r="B260" t="str">
            <v>5950</v>
          </cell>
          <cell r="C260">
            <v>18700</v>
          </cell>
          <cell r="D260" t="str">
            <v>1999-01-01</v>
          </cell>
          <cell r="E260">
            <v>36161</v>
          </cell>
        </row>
        <row r="261">
          <cell r="A261" t="str">
            <v>39131</v>
          </cell>
          <cell r="B261" t="str">
            <v>5960</v>
          </cell>
          <cell r="C261">
            <v>9616.85</v>
          </cell>
          <cell r="D261" t="str">
            <v>1999-01-01</v>
          </cell>
          <cell r="E261">
            <v>36161</v>
          </cell>
        </row>
        <row r="262">
          <cell r="A262" t="str">
            <v>39131</v>
          </cell>
          <cell r="B262" t="str">
            <v>5975</v>
          </cell>
          <cell r="C262">
            <v>945</v>
          </cell>
          <cell r="D262" t="str">
            <v>1999-01-01</v>
          </cell>
          <cell r="E262">
            <v>36161</v>
          </cell>
        </row>
        <row r="263">
          <cell r="A263" t="str">
            <v>39131</v>
          </cell>
          <cell r="B263" t="str">
            <v>5990</v>
          </cell>
          <cell r="C263">
            <v>15277.33</v>
          </cell>
          <cell r="D263" t="str">
            <v>1999-01-01</v>
          </cell>
          <cell r="E263">
            <v>36161</v>
          </cell>
        </row>
        <row r="264">
          <cell r="A264" t="str">
            <v>39131</v>
          </cell>
          <cell r="B264" t="str">
            <v>5900</v>
          </cell>
          <cell r="C264">
            <v>35364.1</v>
          </cell>
          <cell r="D264" t="str">
            <v>2001-02-28</v>
          </cell>
          <cell r="E264">
            <v>36950</v>
          </cell>
        </row>
        <row r="265">
          <cell r="A265" t="str">
            <v>39131</v>
          </cell>
          <cell r="B265" t="str">
            <v>5910</v>
          </cell>
          <cell r="C265">
            <v>9968.48</v>
          </cell>
          <cell r="D265" t="str">
            <v>2001-02-28</v>
          </cell>
          <cell r="E265">
            <v>36950</v>
          </cell>
        </row>
        <row r="266">
          <cell r="A266" t="str">
            <v>39131</v>
          </cell>
          <cell r="B266" t="str">
            <v>5925</v>
          </cell>
          <cell r="C266">
            <v>-9968.48</v>
          </cell>
          <cell r="D266" t="str">
            <v>2001-02-28</v>
          </cell>
          <cell r="E266">
            <v>36950</v>
          </cell>
        </row>
        <row r="267">
          <cell r="A267" t="str">
            <v>39131</v>
          </cell>
          <cell r="B267" t="str">
            <v>5940</v>
          </cell>
          <cell r="C267">
            <v>-34419.1</v>
          </cell>
          <cell r="D267" t="str">
            <v>2001-02-28</v>
          </cell>
          <cell r="E267">
            <v>36950</v>
          </cell>
        </row>
        <row r="268">
          <cell r="A268" t="str">
            <v>39131</v>
          </cell>
          <cell r="B268" t="str">
            <v>5950</v>
          </cell>
          <cell r="C268">
            <v>15277.33</v>
          </cell>
          <cell r="D268" t="str">
            <v>2001-02-28</v>
          </cell>
          <cell r="E268">
            <v>36950</v>
          </cell>
        </row>
        <row r="269">
          <cell r="A269" t="str">
            <v>39131</v>
          </cell>
          <cell r="B269" t="str">
            <v>5975</v>
          </cell>
          <cell r="C269">
            <v>-945</v>
          </cell>
          <cell r="D269" t="str">
            <v>2001-02-28</v>
          </cell>
          <cell r="E269">
            <v>36950</v>
          </cell>
        </row>
        <row r="270">
          <cell r="A270" t="str">
            <v>39131</v>
          </cell>
          <cell r="B270" t="str">
            <v>5990</v>
          </cell>
          <cell r="C270">
            <v>-15277.33</v>
          </cell>
          <cell r="D270" t="str">
            <v>2001-02-28</v>
          </cell>
          <cell r="E270">
            <v>36950</v>
          </cell>
        </row>
        <row r="271">
          <cell r="A271" t="str">
            <v>39131</v>
          </cell>
          <cell r="B271" t="str">
            <v>5960</v>
          </cell>
          <cell r="C271">
            <v>0</v>
          </cell>
          <cell r="D271" t="str">
            <v>2001-05-31</v>
          </cell>
          <cell r="E271">
            <v>37042</v>
          </cell>
        </row>
        <row r="272">
          <cell r="A272" t="str">
            <v>39131</v>
          </cell>
          <cell r="B272" t="str">
            <v>5900</v>
          </cell>
          <cell r="C272">
            <v>-96.71</v>
          </cell>
          <cell r="D272" t="str">
            <v>2001-06-30</v>
          </cell>
          <cell r="E272">
            <v>37072</v>
          </cell>
        </row>
        <row r="273">
          <cell r="A273" t="str">
            <v>39131</v>
          </cell>
          <cell r="B273" t="str">
            <v>5960</v>
          </cell>
          <cell r="C273">
            <v>-3377.08</v>
          </cell>
          <cell r="D273" t="str">
            <v>2001-06-30</v>
          </cell>
          <cell r="E273">
            <v>37072</v>
          </cell>
        </row>
        <row r="274">
          <cell r="A274" t="str">
            <v>39131</v>
          </cell>
          <cell r="B274" t="str">
            <v>5900</v>
          </cell>
          <cell r="C274">
            <v>55556.85</v>
          </cell>
          <cell r="D274" t="str">
            <v>2001-07-31</v>
          </cell>
          <cell r="E274">
            <v>37103</v>
          </cell>
        </row>
        <row r="275">
          <cell r="A275" t="str">
            <v>39131</v>
          </cell>
          <cell r="B275" t="str">
            <v>5900</v>
          </cell>
          <cell r="C275">
            <v>-15434.25</v>
          </cell>
          <cell r="D275" t="str">
            <v>2001-12-31</v>
          </cell>
          <cell r="E275">
            <v>37256</v>
          </cell>
        </row>
        <row r="276">
          <cell r="A276" t="str">
            <v>39131</v>
          </cell>
          <cell r="B276" t="str">
            <v>5900</v>
          </cell>
          <cell r="C276">
            <v>7912.87</v>
          </cell>
          <cell r="D276" t="str">
            <v>2002-05-31</v>
          </cell>
          <cell r="E276">
            <v>37407</v>
          </cell>
        </row>
        <row r="277">
          <cell r="A277" t="str">
            <v>39131</v>
          </cell>
          <cell r="B277" t="str">
            <v>5940</v>
          </cell>
          <cell r="C277">
            <v>-945</v>
          </cell>
          <cell r="D277" t="str">
            <v>2002-06-30</v>
          </cell>
          <cell r="E277">
            <v>37437</v>
          </cell>
        </row>
        <row r="278">
          <cell r="A278" t="str">
            <v>39131</v>
          </cell>
          <cell r="B278" t="str">
            <v>5950</v>
          </cell>
          <cell r="C278">
            <v>-5434.69</v>
          </cell>
          <cell r="D278" t="str">
            <v>2002-06-30</v>
          </cell>
          <cell r="E278">
            <v>37437</v>
          </cell>
        </row>
        <row r="279">
          <cell r="A279" t="str">
            <v>39131</v>
          </cell>
          <cell r="B279" t="str">
            <v>5900</v>
          </cell>
          <cell r="C279">
            <v>-3367.34</v>
          </cell>
          <cell r="D279" t="str">
            <v>2002-06-30</v>
          </cell>
          <cell r="E279">
            <v>37437</v>
          </cell>
        </row>
        <row r="280">
          <cell r="A280" t="str">
            <v>39131</v>
          </cell>
          <cell r="B280" t="str">
            <v>5900</v>
          </cell>
          <cell r="C280">
            <v>0</v>
          </cell>
          <cell r="D280" t="str">
            <v>2002-10-31</v>
          </cell>
          <cell r="E280">
            <v>37560</v>
          </cell>
        </row>
        <row r="281">
          <cell r="A281" t="str">
            <v>39131</v>
          </cell>
          <cell r="B281" t="str">
            <v>5900</v>
          </cell>
          <cell r="C281">
            <v>-655.23</v>
          </cell>
          <cell r="D281" t="str">
            <v>2002-11-30</v>
          </cell>
          <cell r="E281">
            <v>37590</v>
          </cell>
        </row>
        <row r="282">
          <cell r="A282" t="str">
            <v>39141</v>
          </cell>
          <cell r="B282" t="str">
            <v>5900</v>
          </cell>
          <cell r="C282">
            <v>541.41</v>
          </cell>
          <cell r="D282" t="str">
            <v>1999-01-01</v>
          </cell>
          <cell r="E282">
            <v>36161</v>
          </cell>
        </row>
        <row r="283">
          <cell r="A283" t="str">
            <v>39201</v>
          </cell>
          <cell r="B283" t="str">
            <v>5900</v>
          </cell>
          <cell r="C283">
            <v>398906.46</v>
          </cell>
          <cell r="D283" t="str">
            <v>1999-01-01</v>
          </cell>
          <cell r="E283">
            <v>36161</v>
          </cell>
        </row>
        <row r="284">
          <cell r="A284" t="str">
            <v>39201</v>
          </cell>
          <cell r="B284" t="str">
            <v>5910</v>
          </cell>
          <cell r="C284">
            <v>251611.68</v>
          </cell>
          <cell r="D284" t="str">
            <v>1999-01-01</v>
          </cell>
          <cell r="E284">
            <v>36161</v>
          </cell>
        </row>
        <row r="285">
          <cell r="A285" t="str">
            <v>39201</v>
          </cell>
          <cell r="B285" t="str">
            <v>5925</v>
          </cell>
          <cell r="C285">
            <v>91774.72</v>
          </cell>
          <cell r="D285" t="str">
            <v>1999-01-01</v>
          </cell>
          <cell r="E285">
            <v>36161</v>
          </cell>
        </row>
        <row r="286">
          <cell r="A286" t="str">
            <v>39201</v>
          </cell>
          <cell r="B286" t="str">
            <v>5950</v>
          </cell>
          <cell r="C286">
            <v>21283.55</v>
          </cell>
          <cell r="D286" t="str">
            <v>1999-01-01</v>
          </cell>
          <cell r="E286">
            <v>36161</v>
          </cell>
        </row>
        <row r="287">
          <cell r="A287" t="str">
            <v>39201</v>
          </cell>
          <cell r="B287" t="str">
            <v>5960</v>
          </cell>
          <cell r="C287">
            <v>117705.75</v>
          </cell>
          <cell r="D287" t="str">
            <v>1999-01-01</v>
          </cell>
          <cell r="E287">
            <v>36161</v>
          </cell>
        </row>
        <row r="288">
          <cell r="A288" t="str">
            <v>39201</v>
          </cell>
          <cell r="B288" t="str">
            <v>5970</v>
          </cell>
          <cell r="C288">
            <v>92460.82</v>
          </cell>
          <cell r="D288" t="str">
            <v>1999-01-01</v>
          </cell>
          <cell r="E288">
            <v>36161</v>
          </cell>
        </row>
        <row r="289">
          <cell r="A289" t="str">
            <v>39201</v>
          </cell>
          <cell r="B289" t="str">
            <v>5975</v>
          </cell>
          <cell r="C289">
            <v>33057.58</v>
          </cell>
          <cell r="D289" t="str">
            <v>1999-01-01</v>
          </cell>
          <cell r="E289">
            <v>36161</v>
          </cell>
        </row>
        <row r="290">
          <cell r="A290" t="str">
            <v>39201</v>
          </cell>
          <cell r="B290" t="str">
            <v>5990</v>
          </cell>
          <cell r="C290">
            <v>12892.47</v>
          </cell>
          <cell r="D290" t="str">
            <v>1999-01-01</v>
          </cell>
          <cell r="E290">
            <v>36161</v>
          </cell>
        </row>
        <row r="291">
          <cell r="A291" t="str">
            <v>39201</v>
          </cell>
          <cell r="B291" t="str">
            <v>5900</v>
          </cell>
          <cell r="C291">
            <v>-3112.62</v>
          </cell>
          <cell r="D291" t="str">
            <v>1999-04-30</v>
          </cell>
          <cell r="E291">
            <v>36280</v>
          </cell>
        </row>
        <row r="292">
          <cell r="A292" t="str">
            <v>39201</v>
          </cell>
          <cell r="B292" t="str">
            <v>5900</v>
          </cell>
          <cell r="C292">
            <v>-87543.91</v>
          </cell>
          <cell r="D292" t="str">
            <v>2000-01-31</v>
          </cell>
          <cell r="E292">
            <v>36556</v>
          </cell>
        </row>
        <row r="293">
          <cell r="A293" t="str">
            <v>39201</v>
          </cell>
          <cell r="B293" t="str">
            <v>5900</v>
          </cell>
          <cell r="C293">
            <v>-26703.21</v>
          </cell>
          <cell r="D293" t="str">
            <v>2000-04-30</v>
          </cell>
          <cell r="E293">
            <v>36646</v>
          </cell>
        </row>
        <row r="294">
          <cell r="A294" t="str">
            <v>39201</v>
          </cell>
          <cell r="B294" t="str">
            <v>5950</v>
          </cell>
          <cell r="C294">
            <v>-21283.55</v>
          </cell>
          <cell r="D294" t="str">
            <v>2000-04-30</v>
          </cell>
          <cell r="E294">
            <v>36646</v>
          </cell>
        </row>
        <row r="295">
          <cell r="A295" t="str">
            <v>39201</v>
          </cell>
          <cell r="B295" t="str">
            <v>5900</v>
          </cell>
          <cell r="C295">
            <v>0</v>
          </cell>
          <cell r="D295" t="str">
            <v>2000-05-16</v>
          </cell>
          <cell r="E295">
            <v>36662</v>
          </cell>
        </row>
        <row r="296">
          <cell r="A296" t="str">
            <v>39201</v>
          </cell>
          <cell r="B296" t="str">
            <v>5900</v>
          </cell>
          <cell r="C296">
            <v>13778.16</v>
          </cell>
          <cell r="D296" t="str">
            <v>2000-05-31</v>
          </cell>
          <cell r="E296">
            <v>36677</v>
          </cell>
        </row>
        <row r="297">
          <cell r="A297" t="str">
            <v>39201</v>
          </cell>
          <cell r="B297" t="str">
            <v>5910</v>
          </cell>
          <cell r="C297">
            <v>-32088.18</v>
          </cell>
          <cell r="D297" t="str">
            <v>2000-05-31</v>
          </cell>
          <cell r="E297">
            <v>36677</v>
          </cell>
        </row>
        <row r="298">
          <cell r="A298" t="str">
            <v>39201</v>
          </cell>
          <cell r="B298" t="str">
            <v>5990</v>
          </cell>
          <cell r="C298">
            <v>-12892.47</v>
          </cell>
          <cell r="D298" t="str">
            <v>2000-05-31</v>
          </cell>
          <cell r="E298">
            <v>36677</v>
          </cell>
        </row>
        <row r="299">
          <cell r="A299" t="str">
            <v>39201</v>
          </cell>
          <cell r="B299" t="str">
            <v>5900</v>
          </cell>
          <cell r="C299">
            <v>477.84</v>
          </cell>
          <cell r="D299" t="str">
            <v>2000-06-30</v>
          </cell>
          <cell r="E299">
            <v>36707</v>
          </cell>
        </row>
        <row r="300">
          <cell r="A300" t="str">
            <v>39201</v>
          </cell>
          <cell r="B300" t="str">
            <v>5900</v>
          </cell>
          <cell r="C300">
            <v>43.01</v>
          </cell>
          <cell r="D300" t="str">
            <v>2000-07-31</v>
          </cell>
          <cell r="E300">
            <v>36738</v>
          </cell>
        </row>
        <row r="301">
          <cell r="A301" t="str">
            <v>39201</v>
          </cell>
          <cell r="B301" t="str">
            <v>5900</v>
          </cell>
          <cell r="C301">
            <v>-113775.19</v>
          </cell>
          <cell r="D301" t="str">
            <v>2000-11-30</v>
          </cell>
          <cell r="E301">
            <v>36860</v>
          </cell>
        </row>
        <row r="302">
          <cell r="A302" t="str">
            <v>39201</v>
          </cell>
          <cell r="B302" t="str">
            <v>5925</v>
          </cell>
          <cell r="C302">
            <v>-19796.42</v>
          </cell>
          <cell r="D302" t="str">
            <v>2000-11-30</v>
          </cell>
          <cell r="E302">
            <v>36860</v>
          </cell>
        </row>
        <row r="303">
          <cell r="A303" t="str">
            <v>39201</v>
          </cell>
          <cell r="B303" t="str">
            <v>5910</v>
          </cell>
          <cell r="C303">
            <v>71978.3</v>
          </cell>
          <cell r="D303" t="str">
            <v>2001-02-28</v>
          </cell>
          <cell r="E303">
            <v>36950</v>
          </cell>
        </row>
        <row r="304">
          <cell r="A304" t="str">
            <v>39201</v>
          </cell>
          <cell r="B304" t="str">
            <v>5925</v>
          </cell>
          <cell r="C304">
            <v>-71978.3</v>
          </cell>
          <cell r="D304" t="str">
            <v>2001-02-28</v>
          </cell>
          <cell r="E304">
            <v>36950</v>
          </cell>
        </row>
        <row r="305">
          <cell r="A305" t="str">
            <v>39201</v>
          </cell>
          <cell r="B305" t="str">
            <v>5940</v>
          </cell>
          <cell r="C305">
            <v>33057.58</v>
          </cell>
          <cell r="D305" t="str">
            <v>2001-02-28</v>
          </cell>
          <cell r="E305">
            <v>36950</v>
          </cell>
        </row>
        <row r="306">
          <cell r="A306" t="str">
            <v>39201</v>
          </cell>
          <cell r="B306" t="str">
            <v>5960</v>
          </cell>
          <cell r="C306">
            <v>92460.82</v>
          </cell>
          <cell r="D306" t="str">
            <v>2001-02-28</v>
          </cell>
          <cell r="E306">
            <v>36950</v>
          </cell>
        </row>
        <row r="307">
          <cell r="A307" t="str">
            <v>39201</v>
          </cell>
          <cell r="B307" t="str">
            <v>5970</v>
          </cell>
          <cell r="C307">
            <v>-92460.82</v>
          </cell>
          <cell r="D307" t="str">
            <v>2001-02-28</v>
          </cell>
          <cell r="E307">
            <v>36950</v>
          </cell>
        </row>
        <row r="308">
          <cell r="A308" t="str">
            <v>39201</v>
          </cell>
          <cell r="B308" t="str">
            <v>5975</v>
          </cell>
          <cell r="C308">
            <v>-33057.58</v>
          </cell>
          <cell r="D308" t="str">
            <v>2001-02-28</v>
          </cell>
          <cell r="E308">
            <v>36950</v>
          </cell>
        </row>
        <row r="309">
          <cell r="A309" t="str">
            <v>39201</v>
          </cell>
          <cell r="B309" t="str">
            <v>5910</v>
          </cell>
          <cell r="C309">
            <v>-15558.82</v>
          </cell>
          <cell r="D309" t="str">
            <v>2001-03-31</v>
          </cell>
          <cell r="E309">
            <v>36981</v>
          </cell>
        </row>
        <row r="310">
          <cell r="A310" t="str">
            <v>39201</v>
          </cell>
          <cell r="B310" t="str">
            <v>5960</v>
          </cell>
          <cell r="C310">
            <v>-25644.32</v>
          </cell>
          <cell r="D310" t="str">
            <v>2001-03-31</v>
          </cell>
          <cell r="E310">
            <v>36981</v>
          </cell>
        </row>
        <row r="311">
          <cell r="A311" t="str">
            <v>39201</v>
          </cell>
          <cell r="B311" t="str">
            <v>5900</v>
          </cell>
          <cell r="C311">
            <v>-30243.7</v>
          </cell>
          <cell r="D311" t="str">
            <v>2001-04-30</v>
          </cell>
          <cell r="E311">
            <v>37011</v>
          </cell>
        </row>
        <row r="312">
          <cell r="A312" t="str">
            <v>39201</v>
          </cell>
          <cell r="B312" t="str">
            <v>5900</v>
          </cell>
          <cell r="C312">
            <v>-22097.68</v>
          </cell>
          <cell r="D312" t="str">
            <v>2001-05-31</v>
          </cell>
          <cell r="E312">
            <v>37042</v>
          </cell>
        </row>
        <row r="313">
          <cell r="A313" t="str">
            <v>39201</v>
          </cell>
          <cell r="B313" t="str">
            <v>5900</v>
          </cell>
          <cell r="C313">
            <v>-14896.44</v>
          </cell>
          <cell r="D313" t="str">
            <v>2001-06-30</v>
          </cell>
          <cell r="E313">
            <v>37072</v>
          </cell>
        </row>
        <row r="314">
          <cell r="A314" t="str">
            <v>39201</v>
          </cell>
          <cell r="B314" t="str">
            <v>5900</v>
          </cell>
          <cell r="C314">
            <v>51227.47</v>
          </cell>
          <cell r="D314" t="str">
            <v>2001-07-31</v>
          </cell>
          <cell r="E314">
            <v>37103</v>
          </cell>
        </row>
        <row r="315">
          <cell r="A315" t="str">
            <v>39201</v>
          </cell>
          <cell r="B315" t="str">
            <v>5900</v>
          </cell>
          <cell r="C315">
            <v>-36688.42</v>
          </cell>
          <cell r="D315" t="str">
            <v>2002-06-30</v>
          </cell>
          <cell r="E315">
            <v>37437</v>
          </cell>
        </row>
        <row r="316">
          <cell r="A316" t="str">
            <v>39201</v>
          </cell>
          <cell r="B316" t="str">
            <v>5910</v>
          </cell>
          <cell r="C316">
            <v>-22853.62</v>
          </cell>
          <cell r="D316" t="str">
            <v>2002-06-30</v>
          </cell>
          <cell r="E316">
            <v>37437</v>
          </cell>
        </row>
        <row r="317">
          <cell r="A317" t="str">
            <v>39201</v>
          </cell>
          <cell r="B317" t="str">
            <v>5910</v>
          </cell>
          <cell r="C317">
            <v>-20622.79</v>
          </cell>
          <cell r="D317" t="str">
            <v>2002-08-31</v>
          </cell>
          <cell r="E317">
            <v>37499</v>
          </cell>
        </row>
        <row r="318">
          <cell r="A318" t="str">
            <v>39201</v>
          </cell>
          <cell r="B318" t="str">
            <v>5940</v>
          </cell>
          <cell r="C318">
            <v>-33057.58</v>
          </cell>
          <cell r="D318" t="str">
            <v>2002-08-31</v>
          </cell>
          <cell r="E318">
            <v>37499</v>
          </cell>
        </row>
        <row r="319">
          <cell r="A319" t="str">
            <v>39201</v>
          </cell>
          <cell r="B319" t="str">
            <v>5900</v>
          </cell>
          <cell r="C319">
            <v>0</v>
          </cell>
          <cell r="D319" t="str">
            <v>2002-10-31</v>
          </cell>
          <cell r="E319">
            <v>37560</v>
          </cell>
        </row>
        <row r="320">
          <cell r="A320" t="str">
            <v>39201</v>
          </cell>
          <cell r="B320" t="str">
            <v>5900</v>
          </cell>
          <cell r="C320">
            <v>29446.88</v>
          </cell>
          <cell r="D320" t="str">
            <v>2003-03-31</v>
          </cell>
          <cell r="E320">
            <v>37711</v>
          </cell>
        </row>
        <row r="321">
          <cell r="A321" t="str">
            <v>39201</v>
          </cell>
          <cell r="B321" t="str">
            <v>5900</v>
          </cell>
          <cell r="C321">
            <v>3381.19</v>
          </cell>
          <cell r="D321" t="str">
            <v>2003-04-30</v>
          </cell>
          <cell r="E321">
            <v>37741</v>
          </cell>
        </row>
        <row r="322">
          <cell r="A322" t="str">
            <v>39201</v>
          </cell>
          <cell r="B322" t="str">
            <v>5900</v>
          </cell>
          <cell r="C322">
            <v>33573.2</v>
          </cell>
          <cell r="D322" t="str">
            <v>2003-05-31</v>
          </cell>
          <cell r="E322">
            <v>37772</v>
          </cell>
        </row>
        <row r="323">
          <cell r="A323" t="str">
            <v>39201</v>
          </cell>
          <cell r="B323" t="str">
            <v>5940</v>
          </cell>
          <cell r="C323">
            <v>0</v>
          </cell>
          <cell r="D323" t="str">
            <v>2003-05-31</v>
          </cell>
          <cell r="E323">
            <v>37772</v>
          </cell>
        </row>
        <row r="324">
          <cell r="A324" t="str">
            <v>39201</v>
          </cell>
          <cell r="B324" t="str">
            <v>5975</v>
          </cell>
          <cell r="C324">
            <v>0</v>
          </cell>
          <cell r="D324" t="str">
            <v>2003-05-31</v>
          </cell>
          <cell r="E324">
            <v>37772</v>
          </cell>
        </row>
        <row r="325">
          <cell r="A325" t="str">
            <v>39201</v>
          </cell>
          <cell r="B325" t="str">
            <v>5900</v>
          </cell>
          <cell r="C325">
            <v>35003.62</v>
          </cell>
          <cell r="D325" t="str">
            <v>2003-06-30</v>
          </cell>
          <cell r="E325">
            <v>37802</v>
          </cell>
        </row>
        <row r="326">
          <cell r="A326" t="str">
            <v>39201</v>
          </cell>
          <cell r="B326" t="str">
            <v>5900</v>
          </cell>
          <cell r="C326">
            <v>104.15</v>
          </cell>
          <cell r="D326" t="str">
            <v>2003-07-31</v>
          </cell>
          <cell r="E326">
            <v>37833</v>
          </cell>
        </row>
        <row r="327">
          <cell r="A327" t="str">
            <v>39201</v>
          </cell>
          <cell r="B327" t="str">
            <v>5900</v>
          </cell>
          <cell r="C327">
            <v>12557.94</v>
          </cell>
          <cell r="D327" t="str">
            <v>2003-08-31</v>
          </cell>
          <cell r="E327">
            <v>37864</v>
          </cell>
        </row>
        <row r="328">
          <cell r="A328" t="str">
            <v>39201</v>
          </cell>
          <cell r="B328" t="str">
            <v>5900</v>
          </cell>
          <cell r="C328">
            <v>-26858.94</v>
          </cell>
          <cell r="D328" t="str">
            <v>2003-09-30</v>
          </cell>
          <cell r="E328">
            <v>37894</v>
          </cell>
        </row>
        <row r="329">
          <cell r="A329" t="str">
            <v>39201</v>
          </cell>
          <cell r="B329" t="str">
            <v>5900</v>
          </cell>
          <cell r="C329">
            <v>450.92</v>
          </cell>
          <cell r="D329" t="str">
            <v>2003-10-31</v>
          </cell>
          <cell r="E329">
            <v>37925</v>
          </cell>
        </row>
        <row r="330">
          <cell r="A330" t="str">
            <v>39201</v>
          </cell>
          <cell r="B330" t="str">
            <v>5900</v>
          </cell>
          <cell r="C330">
            <v>-450.92</v>
          </cell>
          <cell r="D330" t="str">
            <v>2003-11-30</v>
          </cell>
          <cell r="E330">
            <v>37955</v>
          </cell>
        </row>
        <row r="331">
          <cell r="A331" t="str">
            <v>39201</v>
          </cell>
          <cell r="B331" t="str">
            <v>5900</v>
          </cell>
          <cell r="C331">
            <v>-18295.1</v>
          </cell>
          <cell r="D331" t="str">
            <v>2003-12-31</v>
          </cell>
          <cell r="E331">
            <v>37986</v>
          </cell>
        </row>
        <row r="332">
          <cell r="A332" t="str">
            <v>39201</v>
          </cell>
          <cell r="B332" t="str">
            <v>5910</v>
          </cell>
          <cell r="C332">
            <v>-32968.51</v>
          </cell>
          <cell r="D332" t="str">
            <v>2003-12-31</v>
          </cell>
          <cell r="E332">
            <v>37986</v>
          </cell>
        </row>
        <row r="333">
          <cell r="A333" t="str">
            <v>39201</v>
          </cell>
          <cell r="B333" t="str">
            <v>5940</v>
          </cell>
          <cell r="C333">
            <v>0</v>
          </cell>
          <cell r="D333" t="str">
            <v>2003-12-31</v>
          </cell>
          <cell r="E333">
            <v>37986</v>
          </cell>
        </row>
        <row r="334">
          <cell r="A334" t="str">
            <v>39221</v>
          </cell>
          <cell r="B334" t="str">
            <v>5900</v>
          </cell>
          <cell r="C334">
            <v>159095.55</v>
          </cell>
          <cell r="D334" t="str">
            <v>1999-01-01</v>
          </cell>
          <cell r="E334">
            <v>36161</v>
          </cell>
        </row>
        <row r="335">
          <cell r="A335" t="str">
            <v>39221</v>
          </cell>
          <cell r="B335" t="str">
            <v>5900</v>
          </cell>
          <cell r="C335">
            <v>-1550.89</v>
          </cell>
          <cell r="D335" t="str">
            <v>2000-01-31</v>
          </cell>
          <cell r="E335">
            <v>36556</v>
          </cell>
        </row>
        <row r="336">
          <cell r="A336" t="str">
            <v>39221</v>
          </cell>
          <cell r="B336" t="str">
            <v>5900</v>
          </cell>
          <cell r="C336">
            <v>4402.03</v>
          </cell>
          <cell r="D336" t="str">
            <v>2000-05-31</v>
          </cell>
          <cell r="E336">
            <v>36677</v>
          </cell>
        </row>
        <row r="337">
          <cell r="A337" t="str">
            <v>39221</v>
          </cell>
          <cell r="B337" t="str">
            <v>5900</v>
          </cell>
          <cell r="C337">
            <v>-7968.61</v>
          </cell>
          <cell r="D337" t="str">
            <v>2000-11-30</v>
          </cell>
          <cell r="E337">
            <v>36860</v>
          </cell>
        </row>
        <row r="338">
          <cell r="A338" t="str">
            <v>39221</v>
          </cell>
          <cell r="B338" t="str">
            <v>5900</v>
          </cell>
          <cell r="C338">
            <v>-3367.97</v>
          </cell>
          <cell r="D338" t="str">
            <v>2001-03-31</v>
          </cell>
          <cell r="E338">
            <v>36981</v>
          </cell>
        </row>
        <row r="339">
          <cell r="A339" t="str">
            <v>39221</v>
          </cell>
          <cell r="B339" t="str">
            <v>5900</v>
          </cell>
          <cell r="C339">
            <v>-1550.89</v>
          </cell>
          <cell r="D339" t="str">
            <v>2001-04-30</v>
          </cell>
          <cell r="E339">
            <v>37011</v>
          </cell>
        </row>
        <row r="340">
          <cell r="A340" t="str">
            <v>39221</v>
          </cell>
          <cell r="B340" t="str">
            <v>5900</v>
          </cell>
          <cell r="C340">
            <v>-960.26</v>
          </cell>
          <cell r="D340" t="str">
            <v>2001-05-31</v>
          </cell>
          <cell r="E340">
            <v>37042</v>
          </cell>
        </row>
        <row r="341">
          <cell r="A341" t="str">
            <v>39221</v>
          </cell>
          <cell r="B341" t="str">
            <v>5900</v>
          </cell>
          <cell r="C341">
            <v>-2372.63</v>
          </cell>
          <cell r="D341" t="str">
            <v>2002-03-31</v>
          </cell>
          <cell r="E341">
            <v>37346</v>
          </cell>
        </row>
        <row r="342">
          <cell r="A342" t="str">
            <v>39221</v>
          </cell>
          <cell r="B342" t="str">
            <v>5900</v>
          </cell>
          <cell r="C342">
            <v>2372.63</v>
          </cell>
          <cell r="D342" t="str">
            <v>2002-04-30</v>
          </cell>
          <cell r="E342">
            <v>37376</v>
          </cell>
        </row>
        <row r="343">
          <cell r="A343" t="str">
            <v>39221</v>
          </cell>
          <cell r="B343" t="str">
            <v>5900</v>
          </cell>
          <cell r="C343">
            <v>7940.67</v>
          </cell>
          <cell r="D343" t="str">
            <v>2002-04-30</v>
          </cell>
          <cell r="E343">
            <v>37376</v>
          </cell>
        </row>
        <row r="344">
          <cell r="A344" t="str">
            <v>39221</v>
          </cell>
          <cell r="B344" t="str">
            <v>5900</v>
          </cell>
          <cell r="C344">
            <v>-3311.72</v>
          </cell>
          <cell r="D344" t="str">
            <v>2002-06-30</v>
          </cell>
          <cell r="E344">
            <v>37437</v>
          </cell>
        </row>
        <row r="345">
          <cell r="A345" t="str">
            <v>39221</v>
          </cell>
          <cell r="B345" t="str">
            <v>5900</v>
          </cell>
          <cell r="C345">
            <v>-3348.04</v>
          </cell>
          <cell r="D345" t="str">
            <v>2002-08-31</v>
          </cell>
          <cell r="E345">
            <v>37499</v>
          </cell>
        </row>
        <row r="346">
          <cell r="A346" t="str">
            <v>39221</v>
          </cell>
          <cell r="B346" t="str">
            <v>5900</v>
          </cell>
          <cell r="C346">
            <v>-10</v>
          </cell>
          <cell r="D346" t="str">
            <v>2003-05-31</v>
          </cell>
          <cell r="E346">
            <v>37772</v>
          </cell>
        </row>
        <row r="347">
          <cell r="A347" t="str">
            <v>39221</v>
          </cell>
          <cell r="B347" t="str">
            <v>5900</v>
          </cell>
          <cell r="C347">
            <v>-3830.06</v>
          </cell>
          <cell r="D347" t="str">
            <v>2003-07-31</v>
          </cell>
          <cell r="E347">
            <v>37833</v>
          </cell>
        </row>
        <row r="348">
          <cell r="A348" t="str">
            <v>39221</v>
          </cell>
          <cell r="B348" t="str">
            <v>5900</v>
          </cell>
          <cell r="C348">
            <v>-122011</v>
          </cell>
          <cell r="D348" t="str">
            <v>2003-11-30</v>
          </cell>
          <cell r="E348">
            <v>37955</v>
          </cell>
        </row>
        <row r="349">
          <cell r="A349" t="str">
            <v>39221</v>
          </cell>
          <cell r="B349" t="str">
            <v>5900</v>
          </cell>
          <cell r="C349">
            <v>-3233.77</v>
          </cell>
          <cell r="D349" t="str">
            <v>2003-12-31</v>
          </cell>
          <cell r="E349">
            <v>37986</v>
          </cell>
        </row>
        <row r="350">
          <cell r="A350" t="str">
            <v>39231</v>
          </cell>
          <cell r="B350" t="str">
            <v>5900</v>
          </cell>
          <cell r="C350">
            <v>106874.37</v>
          </cell>
          <cell r="D350" t="str">
            <v>1999-01-01</v>
          </cell>
          <cell r="E350">
            <v>36161</v>
          </cell>
        </row>
        <row r="351">
          <cell r="A351" t="str">
            <v>39231</v>
          </cell>
          <cell r="B351" t="str">
            <v>5900</v>
          </cell>
          <cell r="C351">
            <v>-3369.22</v>
          </cell>
          <cell r="D351" t="str">
            <v>2000-01-31</v>
          </cell>
          <cell r="E351">
            <v>36556</v>
          </cell>
        </row>
        <row r="352">
          <cell r="A352" t="str">
            <v>39231</v>
          </cell>
          <cell r="B352" t="str">
            <v>5900</v>
          </cell>
          <cell r="C352">
            <v>-3614</v>
          </cell>
          <cell r="D352" t="str">
            <v>2000-04-30</v>
          </cell>
          <cell r="E352">
            <v>36646</v>
          </cell>
        </row>
        <row r="353">
          <cell r="A353" t="str">
            <v>39231</v>
          </cell>
          <cell r="B353" t="str">
            <v>5900</v>
          </cell>
          <cell r="C353">
            <v>28906.77</v>
          </cell>
          <cell r="D353" t="str">
            <v>2000-05-31</v>
          </cell>
          <cell r="E353">
            <v>36677</v>
          </cell>
        </row>
        <row r="354">
          <cell r="A354" t="str">
            <v>39231</v>
          </cell>
          <cell r="B354" t="str">
            <v>5900</v>
          </cell>
          <cell r="C354">
            <v>-11307.53</v>
          </cell>
          <cell r="D354" t="str">
            <v>2000-11-30</v>
          </cell>
          <cell r="E354">
            <v>36860</v>
          </cell>
        </row>
        <row r="355">
          <cell r="A355" t="str">
            <v>39231</v>
          </cell>
          <cell r="B355" t="str">
            <v>5900</v>
          </cell>
          <cell r="C355">
            <v>-2151.2</v>
          </cell>
          <cell r="D355" t="str">
            <v>2001-01-31</v>
          </cell>
          <cell r="E355">
            <v>36922</v>
          </cell>
        </row>
        <row r="356">
          <cell r="A356" t="str">
            <v>39231</v>
          </cell>
          <cell r="B356" t="str">
            <v>5900</v>
          </cell>
          <cell r="C356">
            <v>-4286.21</v>
          </cell>
          <cell r="D356" t="str">
            <v>2001-03-31</v>
          </cell>
          <cell r="E356">
            <v>36981</v>
          </cell>
        </row>
        <row r="357">
          <cell r="A357" t="str">
            <v>39231</v>
          </cell>
          <cell r="B357" t="str">
            <v>5900</v>
          </cell>
          <cell r="C357">
            <v>-1578.13</v>
          </cell>
          <cell r="D357" t="str">
            <v>2001-04-30</v>
          </cell>
          <cell r="E357">
            <v>37011</v>
          </cell>
        </row>
        <row r="358">
          <cell r="A358" t="str">
            <v>39231</v>
          </cell>
          <cell r="B358" t="str">
            <v>5900</v>
          </cell>
          <cell r="C358">
            <v>-2264.55</v>
          </cell>
          <cell r="D358" t="str">
            <v>2001-05-31</v>
          </cell>
          <cell r="E358">
            <v>37042</v>
          </cell>
        </row>
        <row r="359">
          <cell r="A359" t="str">
            <v>39231</v>
          </cell>
          <cell r="B359" t="str">
            <v>5900</v>
          </cell>
          <cell r="C359">
            <v>-8537.45</v>
          </cell>
          <cell r="D359" t="str">
            <v>2002-06-30</v>
          </cell>
          <cell r="E359">
            <v>37437</v>
          </cell>
        </row>
        <row r="360">
          <cell r="A360" t="str">
            <v>39231</v>
          </cell>
          <cell r="B360" t="str">
            <v>5900</v>
          </cell>
          <cell r="C360">
            <v>-6877.76</v>
          </cell>
          <cell r="D360" t="str">
            <v>2002-08-31</v>
          </cell>
          <cell r="E360">
            <v>37499</v>
          </cell>
        </row>
        <row r="361">
          <cell r="A361" t="str">
            <v>39231</v>
          </cell>
          <cell r="B361" t="str">
            <v>5900</v>
          </cell>
          <cell r="C361">
            <v>-1877.6</v>
          </cell>
          <cell r="D361" t="str">
            <v>2003-07-31</v>
          </cell>
          <cell r="E361">
            <v>37833</v>
          </cell>
        </row>
        <row r="362">
          <cell r="A362" t="str">
            <v>39231</v>
          </cell>
          <cell r="B362" t="str">
            <v>5900</v>
          </cell>
          <cell r="C362">
            <v>-51425.15</v>
          </cell>
          <cell r="D362" t="str">
            <v>2003-11-30</v>
          </cell>
          <cell r="E362">
            <v>37955</v>
          </cell>
        </row>
        <row r="363">
          <cell r="A363" t="str">
            <v>39231</v>
          </cell>
          <cell r="B363" t="str">
            <v>5900</v>
          </cell>
          <cell r="C363">
            <v>-6902.59</v>
          </cell>
          <cell r="D363" t="str">
            <v>2003-12-31</v>
          </cell>
          <cell r="E363">
            <v>37986</v>
          </cell>
        </row>
        <row r="364">
          <cell r="A364" t="str">
            <v>39241</v>
          </cell>
          <cell r="B364" t="str">
            <v>5900</v>
          </cell>
          <cell r="C364">
            <v>17430.08</v>
          </cell>
          <cell r="D364" t="str">
            <v>1999-01-01</v>
          </cell>
          <cell r="E364">
            <v>36161</v>
          </cell>
        </row>
        <row r="365">
          <cell r="A365" t="str">
            <v>39241</v>
          </cell>
          <cell r="B365" t="str">
            <v>5900</v>
          </cell>
          <cell r="C365">
            <v>0</v>
          </cell>
          <cell r="D365" t="str">
            <v>2001-05-31</v>
          </cell>
          <cell r="E365">
            <v>37042</v>
          </cell>
        </row>
        <row r="366">
          <cell r="A366" t="str">
            <v>39241</v>
          </cell>
          <cell r="B366" t="str">
            <v>5900</v>
          </cell>
          <cell r="C366">
            <v>-17430.08</v>
          </cell>
          <cell r="D366" t="str">
            <v>2003-11-30</v>
          </cell>
          <cell r="E366">
            <v>37955</v>
          </cell>
        </row>
        <row r="367">
          <cell r="A367" t="str">
            <v>39251</v>
          </cell>
          <cell r="B367" t="str">
            <v>5900</v>
          </cell>
          <cell r="C367">
            <v>12883.67</v>
          </cell>
          <cell r="D367" t="str">
            <v>1999-01-01</v>
          </cell>
          <cell r="E367">
            <v>36161</v>
          </cell>
        </row>
        <row r="368">
          <cell r="A368" t="str">
            <v>39251</v>
          </cell>
          <cell r="B368" t="str">
            <v>5900</v>
          </cell>
          <cell r="C368">
            <v>0</v>
          </cell>
          <cell r="D368" t="str">
            <v>2001-05-31</v>
          </cell>
          <cell r="E368">
            <v>37042</v>
          </cell>
        </row>
        <row r="369">
          <cell r="A369" t="str">
            <v>39251</v>
          </cell>
          <cell r="B369" t="str">
            <v>5900</v>
          </cell>
          <cell r="C369">
            <v>-12883.67</v>
          </cell>
          <cell r="D369" t="str">
            <v>2003-11-30</v>
          </cell>
          <cell r="E369">
            <v>37955</v>
          </cell>
        </row>
        <row r="370">
          <cell r="A370" t="str">
            <v>39302</v>
          </cell>
          <cell r="B370" t="str">
            <v>5900</v>
          </cell>
          <cell r="C370">
            <v>4631.79</v>
          </cell>
          <cell r="D370" t="str">
            <v>1999-01-01</v>
          </cell>
          <cell r="E370">
            <v>36161</v>
          </cell>
        </row>
        <row r="371">
          <cell r="A371" t="str">
            <v>39302</v>
          </cell>
          <cell r="B371" t="str">
            <v>5900</v>
          </cell>
          <cell r="C371">
            <v>-1367.91</v>
          </cell>
          <cell r="D371" t="str">
            <v>2002-11-30</v>
          </cell>
          <cell r="E371">
            <v>37590</v>
          </cell>
        </row>
        <row r="372">
          <cell r="A372" t="str">
            <v>39412</v>
          </cell>
          <cell r="B372" t="str">
            <v>5900</v>
          </cell>
          <cell r="C372">
            <v>338173.92</v>
          </cell>
          <cell r="D372" t="str">
            <v>1999-01-01</v>
          </cell>
          <cell r="E372">
            <v>36161</v>
          </cell>
        </row>
        <row r="373">
          <cell r="A373" t="str">
            <v>39412</v>
          </cell>
          <cell r="B373" t="str">
            <v>5900</v>
          </cell>
          <cell r="C373">
            <v>0</v>
          </cell>
          <cell r="D373" t="str">
            <v>2001-05-31</v>
          </cell>
          <cell r="E373">
            <v>37042</v>
          </cell>
        </row>
        <row r="374">
          <cell r="A374" t="str">
            <v>39412</v>
          </cell>
          <cell r="B374" t="str">
            <v>5900</v>
          </cell>
          <cell r="C374">
            <v>129518.46</v>
          </cell>
          <cell r="D374" t="str">
            <v>2001-07-31</v>
          </cell>
          <cell r="E374">
            <v>37103</v>
          </cell>
        </row>
        <row r="375">
          <cell r="A375" t="str">
            <v>39412</v>
          </cell>
          <cell r="B375" t="str">
            <v>5900</v>
          </cell>
          <cell r="C375">
            <v>18310.92</v>
          </cell>
          <cell r="D375" t="str">
            <v>2002-03-31</v>
          </cell>
          <cell r="E375">
            <v>37346</v>
          </cell>
        </row>
        <row r="376">
          <cell r="A376" t="str">
            <v>39412</v>
          </cell>
          <cell r="B376" t="str">
            <v>5900</v>
          </cell>
          <cell r="C376">
            <v>6152.45</v>
          </cell>
          <cell r="D376" t="str">
            <v>2002-05-31</v>
          </cell>
          <cell r="E376">
            <v>37407</v>
          </cell>
        </row>
        <row r="377">
          <cell r="A377" t="str">
            <v>39412</v>
          </cell>
          <cell r="B377" t="str">
            <v>5900</v>
          </cell>
          <cell r="C377">
            <v>10582.78</v>
          </cell>
          <cell r="D377" t="str">
            <v>2002-06-30</v>
          </cell>
          <cell r="E377">
            <v>37437</v>
          </cell>
        </row>
        <row r="378">
          <cell r="A378" t="str">
            <v>39412</v>
          </cell>
          <cell r="B378" t="str">
            <v>5900</v>
          </cell>
          <cell r="C378">
            <v>0</v>
          </cell>
          <cell r="D378" t="str">
            <v>2002-10-31</v>
          </cell>
          <cell r="E378">
            <v>37560</v>
          </cell>
        </row>
        <row r="379">
          <cell r="A379" t="str">
            <v>39412</v>
          </cell>
          <cell r="B379" t="str">
            <v>5900</v>
          </cell>
          <cell r="C379">
            <v>4046.13</v>
          </cell>
          <cell r="D379" t="str">
            <v>2003-04-30</v>
          </cell>
          <cell r="E379">
            <v>37741</v>
          </cell>
        </row>
        <row r="380">
          <cell r="A380" t="str">
            <v>39412</v>
          </cell>
          <cell r="B380" t="str">
            <v>5900</v>
          </cell>
          <cell r="C380">
            <v>364.15</v>
          </cell>
          <cell r="D380" t="str">
            <v>2003-05-31</v>
          </cell>
          <cell r="E380">
            <v>37772</v>
          </cell>
        </row>
        <row r="381">
          <cell r="A381" t="str">
            <v>39412</v>
          </cell>
          <cell r="B381" t="str">
            <v>5900</v>
          </cell>
          <cell r="C381">
            <v>9773.36</v>
          </cell>
          <cell r="D381" t="str">
            <v>2003-09-30</v>
          </cell>
          <cell r="E381">
            <v>37894</v>
          </cell>
        </row>
        <row r="382">
          <cell r="A382" t="str">
            <v>39412</v>
          </cell>
          <cell r="B382" t="str">
            <v>5900</v>
          </cell>
          <cell r="C382">
            <v>1219.2</v>
          </cell>
          <cell r="D382" t="str">
            <v>2003-10-31</v>
          </cell>
          <cell r="E382">
            <v>37925</v>
          </cell>
        </row>
        <row r="383">
          <cell r="A383" t="str">
            <v>39412</v>
          </cell>
          <cell r="B383" t="str">
            <v>5900</v>
          </cell>
          <cell r="C383">
            <v>97.09</v>
          </cell>
          <cell r="D383" t="str">
            <v>2003-12-31</v>
          </cell>
          <cell r="E383">
            <v>37986</v>
          </cell>
        </row>
        <row r="384">
          <cell r="A384" t="str">
            <v>39421</v>
          </cell>
          <cell r="B384" t="str">
            <v>5900</v>
          </cell>
          <cell r="C384">
            <v>2609.75</v>
          </cell>
          <cell r="D384" t="str">
            <v>1999-01-01</v>
          </cell>
          <cell r="E384">
            <v>36161</v>
          </cell>
        </row>
        <row r="385">
          <cell r="A385" t="str">
            <v>39421</v>
          </cell>
          <cell r="B385" t="str">
            <v>5900</v>
          </cell>
          <cell r="C385">
            <v>745.81</v>
          </cell>
          <cell r="D385" t="str">
            <v>2002-05-31</v>
          </cell>
          <cell r="E385">
            <v>37407</v>
          </cell>
        </row>
        <row r="386">
          <cell r="A386" t="str">
            <v>39421</v>
          </cell>
          <cell r="B386" t="str">
            <v>5900</v>
          </cell>
          <cell r="C386">
            <v>2286.53</v>
          </cell>
          <cell r="D386" t="str">
            <v>2002-08-31</v>
          </cell>
          <cell r="E386">
            <v>37499</v>
          </cell>
        </row>
        <row r="387">
          <cell r="A387" t="str">
            <v>39421</v>
          </cell>
          <cell r="B387" t="str">
            <v>5900</v>
          </cell>
          <cell r="C387">
            <v>8198.77</v>
          </cell>
          <cell r="D387" t="str">
            <v>2002-10-31</v>
          </cell>
          <cell r="E387">
            <v>37560</v>
          </cell>
        </row>
        <row r="388">
          <cell r="A388" t="str">
            <v>39421</v>
          </cell>
          <cell r="B388" t="str">
            <v>5900</v>
          </cell>
          <cell r="C388">
            <v>-2609.75</v>
          </cell>
          <cell r="D388" t="str">
            <v>2002-11-30</v>
          </cell>
          <cell r="E388">
            <v>37590</v>
          </cell>
        </row>
        <row r="389">
          <cell r="A389" t="str">
            <v>39422</v>
          </cell>
          <cell r="B389" t="str">
            <v>5900</v>
          </cell>
          <cell r="C389">
            <v>10882.28</v>
          </cell>
          <cell r="D389" t="str">
            <v>1999-01-01</v>
          </cell>
          <cell r="E389">
            <v>36161</v>
          </cell>
        </row>
        <row r="390">
          <cell r="A390" t="str">
            <v>39441</v>
          </cell>
          <cell r="B390" t="str">
            <v>5900</v>
          </cell>
          <cell r="C390">
            <v>384061.94</v>
          </cell>
          <cell r="D390" t="str">
            <v>1999-01-01</v>
          </cell>
          <cell r="E390">
            <v>36161</v>
          </cell>
        </row>
        <row r="391">
          <cell r="A391" t="str">
            <v>39451</v>
          </cell>
          <cell r="B391" t="str">
            <v>5900</v>
          </cell>
          <cell r="C391">
            <v>1112333.46</v>
          </cell>
          <cell r="D391" t="str">
            <v>1999-01-01</v>
          </cell>
          <cell r="E391">
            <v>36161</v>
          </cell>
        </row>
        <row r="392">
          <cell r="A392" t="str">
            <v>39451</v>
          </cell>
          <cell r="B392" t="str">
            <v>5900</v>
          </cell>
          <cell r="C392">
            <v>0</v>
          </cell>
          <cell r="D392" t="str">
            <v>2001-05-31</v>
          </cell>
          <cell r="E392">
            <v>37042</v>
          </cell>
        </row>
        <row r="393">
          <cell r="A393" t="str">
            <v>39461</v>
          </cell>
          <cell r="B393" t="str">
            <v>5900</v>
          </cell>
          <cell r="C393">
            <v>5103.58</v>
          </cell>
          <cell r="D393" t="str">
            <v>1999-01-01</v>
          </cell>
          <cell r="E393">
            <v>36161</v>
          </cell>
        </row>
        <row r="394">
          <cell r="A394" t="str">
            <v>39471</v>
          </cell>
          <cell r="B394" t="str">
            <v>5900</v>
          </cell>
          <cell r="C394">
            <v>54526.57</v>
          </cell>
          <cell r="D394" t="str">
            <v>1999-01-01</v>
          </cell>
          <cell r="E394">
            <v>36161</v>
          </cell>
        </row>
        <row r="395">
          <cell r="A395" t="str">
            <v>39471</v>
          </cell>
          <cell r="B395" t="str">
            <v>5900</v>
          </cell>
          <cell r="C395">
            <v>0</v>
          </cell>
          <cell r="D395" t="str">
            <v>2001-05-31</v>
          </cell>
          <cell r="E395">
            <v>37042</v>
          </cell>
        </row>
        <row r="396">
          <cell r="A396" t="str">
            <v>39471</v>
          </cell>
          <cell r="B396" t="str">
            <v>5900</v>
          </cell>
          <cell r="C396">
            <v>-20701.31</v>
          </cell>
          <cell r="D396" t="str">
            <v>2003-12-31</v>
          </cell>
          <cell r="E396">
            <v>37986</v>
          </cell>
        </row>
        <row r="397">
          <cell r="A397" t="str">
            <v>39481</v>
          </cell>
          <cell r="B397" t="str">
            <v>5900</v>
          </cell>
          <cell r="C397">
            <v>11085.78</v>
          </cell>
          <cell r="D397" t="str">
            <v>1999-01-01</v>
          </cell>
          <cell r="E397">
            <v>36161</v>
          </cell>
        </row>
        <row r="398">
          <cell r="A398" t="str">
            <v>39481</v>
          </cell>
          <cell r="B398" t="str">
            <v>5900</v>
          </cell>
          <cell r="C398">
            <v>0</v>
          </cell>
          <cell r="D398" t="str">
            <v>2001-05-31</v>
          </cell>
          <cell r="E398">
            <v>37042</v>
          </cell>
        </row>
        <row r="399">
          <cell r="A399" t="str">
            <v>39481</v>
          </cell>
          <cell r="B399" t="str">
            <v>5900</v>
          </cell>
          <cell r="C399">
            <v>-228.17</v>
          </cell>
          <cell r="D399" t="str">
            <v>2003-12-31</v>
          </cell>
          <cell r="E399">
            <v>37986</v>
          </cell>
        </row>
        <row r="400">
          <cell r="A400" t="str">
            <v>39501</v>
          </cell>
          <cell r="B400" t="str">
            <v>5900</v>
          </cell>
          <cell r="C400">
            <v>221.26</v>
          </cell>
          <cell r="D400" t="str">
            <v>1999-01-01</v>
          </cell>
          <cell r="E400">
            <v>36161</v>
          </cell>
        </row>
        <row r="401">
          <cell r="A401" t="str">
            <v>39501</v>
          </cell>
          <cell r="B401" t="str">
            <v>5900</v>
          </cell>
          <cell r="C401">
            <v>-133.46</v>
          </cell>
          <cell r="D401" t="str">
            <v>2002-11-30</v>
          </cell>
          <cell r="E401">
            <v>37590</v>
          </cell>
        </row>
        <row r="402">
          <cell r="A402" t="str">
            <v>39601</v>
          </cell>
          <cell r="B402" t="str">
            <v>5900</v>
          </cell>
          <cell r="C402">
            <v>269393.7</v>
          </cell>
          <cell r="D402" t="str">
            <v>1999-01-01</v>
          </cell>
          <cell r="E402">
            <v>36161</v>
          </cell>
        </row>
        <row r="403">
          <cell r="A403" t="str">
            <v>39601</v>
          </cell>
          <cell r="B403" t="str">
            <v>5910</v>
          </cell>
          <cell r="C403">
            <v>2493.15</v>
          </cell>
          <cell r="D403" t="str">
            <v>1999-01-01</v>
          </cell>
          <cell r="E403">
            <v>36161</v>
          </cell>
        </row>
        <row r="404">
          <cell r="A404" t="str">
            <v>39601</v>
          </cell>
          <cell r="B404" t="str">
            <v>5925</v>
          </cell>
          <cell r="C404">
            <v>119265.03</v>
          </cell>
          <cell r="D404" t="str">
            <v>1999-01-01</v>
          </cell>
          <cell r="E404">
            <v>36161</v>
          </cell>
        </row>
        <row r="405">
          <cell r="A405" t="str">
            <v>39601</v>
          </cell>
          <cell r="B405" t="str">
            <v>5960</v>
          </cell>
          <cell r="C405">
            <v>126903.98</v>
          </cell>
          <cell r="D405" t="str">
            <v>1999-01-01</v>
          </cell>
          <cell r="E405">
            <v>36161</v>
          </cell>
        </row>
        <row r="406">
          <cell r="A406" t="str">
            <v>39601</v>
          </cell>
          <cell r="B406" t="str">
            <v>5970</v>
          </cell>
          <cell r="C406">
            <v>19149.8</v>
          </cell>
          <cell r="D406" t="str">
            <v>1999-01-01</v>
          </cell>
          <cell r="E406">
            <v>36161</v>
          </cell>
        </row>
        <row r="407">
          <cell r="A407" t="str">
            <v>39601</v>
          </cell>
          <cell r="B407" t="str">
            <v>5925</v>
          </cell>
          <cell r="C407">
            <v>-105499.89</v>
          </cell>
          <cell r="D407" t="str">
            <v>1999-08-31</v>
          </cell>
          <cell r="E407">
            <v>36403</v>
          </cell>
        </row>
        <row r="408">
          <cell r="A408" t="str">
            <v>39601</v>
          </cell>
          <cell r="B408" t="str">
            <v>5960</v>
          </cell>
          <cell r="C408">
            <v>-107483.92</v>
          </cell>
          <cell r="D408" t="str">
            <v>1999-08-31</v>
          </cell>
          <cell r="E408">
            <v>36403</v>
          </cell>
        </row>
        <row r="409">
          <cell r="A409" t="str">
            <v>39601</v>
          </cell>
          <cell r="B409" t="str">
            <v>5900</v>
          </cell>
          <cell r="C409">
            <v>0</v>
          </cell>
          <cell r="D409" t="str">
            <v>1999-09-30</v>
          </cell>
          <cell r="E409">
            <v>36433</v>
          </cell>
        </row>
        <row r="410">
          <cell r="A410" t="str">
            <v>39601</v>
          </cell>
          <cell r="B410" t="str">
            <v>5900</v>
          </cell>
          <cell r="C410">
            <v>61859.02</v>
          </cell>
          <cell r="D410" t="str">
            <v>2000-05-31</v>
          </cell>
          <cell r="E410">
            <v>36677</v>
          </cell>
        </row>
        <row r="411">
          <cell r="A411" t="str">
            <v>39601</v>
          </cell>
          <cell r="B411" t="str">
            <v>5900</v>
          </cell>
          <cell r="C411">
            <v>50516.25</v>
          </cell>
          <cell r="D411" t="str">
            <v>2000-09-30</v>
          </cell>
          <cell r="E411">
            <v>36799</v>
          </cell>
        </row>
        <row r="412">
          <cell r="A412" t="str">
            <v>39601</v>
          </cell>
          <cell r="B412" t="str">
            <v>5910</v>
          </cell>
          <cell r="C412">
            <v>13765.14</v>
          </cell>
          <cell r="D412" t="str">
            <v>2001-02-28</v>
          </cell>
          <cell r="E412">
            <v>36950</v>
          </cell>
        </row>
        <row r="413">
          <cell r="A413" t="str">
            <v>39601</v>
          </cell>
          <cell r="B413" t="str">
            <v>5925</v>
          </cell>
          <cell r="C413">
            <v>-13765.14</v>
          </cell>
          <cell r="D413" t="str">
            <v>2001-02-28</v>
          </cell>
          <cell r="E413">
            <v>36950</v>
          </cell>
        </row>
        <row r="414">
          <cell r="A414" t="str">
            <v>39601</v>
          </cell>
          <cell r="B414" t="str">
            <v>5960</v>
          </cell>
          <cell r="C414">
            <v>19149.8</v>
          </cell>
          <cell r="D414" t="str">
            <v>2001-02-28</v>
          </cell>
          <cell r="E414">
            <v>36950</v>
          </cell>
        </row>
        <row r="415">
          <cell r="A415" t="str">
            <v>39601</v>
          </cell>
          <cell r="B415" t="str">
            <v>5970</v>
          </cell>
          <cell r="C415">
            <v>-19149.8</v>
          </cell>
          <cell r="D415" t="str">
            <v>2001-02-28</v>
          </cell>
          <cell r="E415">
            <v>36950</v>
          </cell>
        </row>
        <row r="416">
          <cell r="A416" t="str">
            <v>39601</v>
          </cell>
          <cell r="B416" t="str">
            <v>5900</v>
          </cell>
          <cell r="C416">
            <v>-8837.49</v>
          </cell>
          <cell r="D416" t="str">
            <v>2001-06-30</v>
          </cell>
          <cell r="E416">
            <v>37072</v>
          </cell>
        </row>
        <row r="417">
          <cell r="A417" t="str">
            <v>39601</v>
          </cell>
          <cell r="B417" t="str">
            <v>5900</v>
          </cell>
          <cell r="C417">
            <v>32973.05</v>
          </cell>
          <cell r="D417" t="str">
            <v>2002-03-31</v>
          </cell>
          <cell r="E417">
            <v>37346</v>
          </cell>
        </row>
        <row r="418">
          <cell r="A418" t="str">
            <v>39601</v>
          </cell>
          <cell r="B418" t="str">
            <v>5900</v>
          </cell>
          <cell r="C418">
            <v>-50516.25</v>
          </cell>
          <cell r="D418" t="str">
            <v>2002-06-30</v>
          </cell>
          <cell r="E418">
            <v>37437</v>
          </cell>
        </row>
        <row r="419">
          <cell r="A419" t="str">
            <v>39601</v>
          </cell>
          <cell r="B419" t="str">
            <v>5900</v>
          </cell>
          <cell r="C419">
            <v>-1450.89</v>
          </cell>
          <cell r="D419" t="str">
            <v>2003-02-28</v>
          </cell>
          <cell r="E419">
            <v>37680</v>
          </cell>
        </row>
        <row r="420">
          <cell r="A420" t="str">
            <v>39601</v>
          </cell>
          <cell r="B420" t="str">
            <v>5900</v>
          </cell>
          <cell r="C420">
            <v>2434.35</v>
          </cell>
          <cell r="D420" t="str">
            <v>2003-03-31</v>
          </cell>
          <cell r="E420">
            <v>37711</v>
          </cell>
        </row>
        <row r="421">
          <cell r="A421" t="str">
            <v>39601</v>
          </cell>
          <cell r="B421" t="str">
            <v>5900</v>
          </cell>
          <cell r="C421">
            <v>54569.02</v>
          </cell>
          <cell r="D421" t="str">
            <v>2003-04-30</v>
          </cell>
          <cell r="E421">
            <v>37741</v>
          </cell>
        </row>
        <row r="422">
          <cell r="A422" t="str">
            <v>39601</v>
          </cell>
          <cell r="B422" t="str">
            <v>5900</v>
          </cell>
          <cell r="C422">
            <v>158.02</v>
          </cell>
          <cell r="D422" t="str">
            <v>2003-05-31</v>
          </cell>
          <cell r="E422">
            <v>37772</v>
          </cell>
        </row>
        <row r="423">
          <cell r="A423" t="str">
            <v>39601</v>
          </cell>
          <cell r="B423" t="str">
            <v>5925</v>
          </cell>
          <cell r="C423">
            <v>0</v>
          </cell>
          <cell r="D423" t="str">
            <v>2003-05-31</v>
          </cell>
          <cell r="E423">
            <v>37772</v>
          </cell>
        </row>
        <row r="424">
          <cell r="A424" t="str">
            <v>39601</v>
          </cell>
          <cell r="B424" t="str">
            <v>5900</v>
          </cell>
          <cell r="C424">
            <v>813.71</v>
          </cell>
          <cell r="D424" t="str">
            <v>2003-06-30</v>
          </cell>
          <cell r="E424">
            <v>37802</v>
          </cell>
        </row>
        <row r="425">
          <cell r="A425" t="str">
            <v>39601</v>
          </cell>
          <cell r="B425" t="str">
            <v>5900</v>
          </cell>
          <cell r="C425">
            <v>73.23</v>
          </cell>
          <cell r="D425" t="str">
            <v>2003-07-31</v>
          </cell>
          <cell r="E425">
            <v>37833</v>
          </cell>
        </row>
        <row r="426">
          <cell r="A426" t="str">
            <v>39601</v>
          </cell>
          <cell r="B426" t="str">
            <v>5900</v>
          </cell>
          <cell r="C426">
            <v>62.67</v>
          </cell>
          <cell r="D426" t="str">
            <v>2003-09-30</v>
          </cell>
          <cell r="E426">
            <v>37894</v>
          </cell>
        </row>
        <row r="427">
          <cell r="A427" t="str">
            <v>39601</v>
          </cell>
          <cell r="B427" t="str">
            <v>5900</v>
          </cell>
          <cell r="C427">
            <v>5.64</v>
          </cell>
          <cell r="D427" t="str">
            <v>2003-10-31</v>
          </cell>
          <cell r="E427">
            <v>37925</v>
          </cell>
        </row>
        <row r="428">
          <cell r="A428" t="str">
            <v>39702</v>
          </cell>
          <cell r="B428" t="str">
            <v>5900</v>
          </cell>
          <cell r="C428">
            <v>70084.04</v>
          </cell>
          <cell r="D428" t="str">
            <v>1999-01-01</v>
          </cell>
          <cell r="E428">
            <v>36161</v>
          </cell>
        </row>
        <row r="429">
          <cell r="A429" t="str">
            <v>39702</v>
          </cell>
          <cell r="B429" t="str">
            <v>5900</v>
          </cell>
          <cell r="C429">
            <v>0</v>
          </cell>
          <cell r="D429" t="str">
            <v>2001-05-31</v>
          </cell>
          <cell r="E429">
            <v>37042</v>
          </cell>
        </row>
        <row r="430">
          <cell r="A430" t="str">
            <v>39702</v>
          </cell>
          <cell r="B430" t="str">
            <v>5900</v>
          </cell>
          <cell r="C430">
            <v>22279.54</v>
          </cell>
          <cell r="D430" t="str">
            <v>2003-10-31</v>
          </cell>
          <cell r="E430">
            <v>37925</v>
          </cell>
        </row>
        <row r="431">
          <cell r="A431" t="str">
            <v>39702</v>
          </cell>
          <cell r="B431" t="str">
            <v>5900</v>
          </cell>
          <cell r="C431">
            <v>22279.54</v>
          </cell>
          <cell r="D431" t="str">
            <v>2003-11-30</v>
          </cell>
          <cell r="E431">
            <v>37955</v>
          </cell>
        </row>
        <row r="432">
          <cell r="A432" t="str">
            <v>39702</v>
          </cell>
          <cell r="B432" t="str">
            <v>5900</v>
          </cell>
          <cell r="C432">
            <v>-22279.54</v>
          </cell>
          <cell r="D432" t="str">
            <v>2003-11-30</v>
          </cell>
          <cell r="E432">
            <v>37955</v>
          </cell>
        </row>
        <row r="433">
          <cell r="A433" t="str">
            <v>39801</v>
          </cell>
          <cell r="B433" t="str">
            <v>5900</v>
          </cell>
          <cell r="C433">
            <v>6751.95</v>
          </cell>
          <cell r="D433" t="str">
            <v>1999-01-01</v>
          </cell>
          <cell r="E433">
            <v>36161</v>
          </cell>
        </row>
        <row r="434">
          <cell r="A434" t="str">
            <v>39801</v>
          </cell>
          <cell r="B434" t="str">
            <v>5950</v>
          </cell>
          <cell r="C434">
            <v>1374.88</v>
          </cell>
          <cell r="D434" t="str">
            <v>1999-01-01</v>
          </cell>
          <cell r="E434">
            <v>36161</v>
          </cell>
        </row>
        <row r="435">
          <cell r="A435" t="str">
            <v>39801</v>
          </cell>
          <cell r="B435" t="str">
            <v>5950</v>
          </cell>
          <cell r="C435">
            <v>-1374.88</v>
          </cell>
          <cell r="D435" t="str">
            <v>2002-11-30</v>
          </cell>
          <cell r="E435">
            <v>37590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4"/>
  <sheetViews>
    <sheetView view="pageBreakPreview" zoomScale="60" workbookViewId="0" topLeftCell="A40">
      <selection activeCell="U10" sqref="U10"/>
    </sheetView>
  </sheetViews>
  <sheetFormatPr defaultColWidth="9.140625" defaultRowHeight="12.75"/>
  <cols>
    <col min="1" max="1" width="5.00390625" style="0" customWidth="1"/>
    <col min="2" max="2" width="16.421875" style="5" customWidth="1"/>
    <col min="3" max="3" width="11.8515625" style="5" customWidth="1"/>
    <col min="4" max="4" width="41.421875" style="5" customWidth="1"/>
    <col min="5" max="8" width="21.28125" style="5" customWidth="1"/>
    <col min="9" max="9" width="2.28125" style="22" customWidth="1"/>
    <col min="10" max="13" width="21.28125" style="5" customWidth="1"/>
    <col min="14" max="14" width="0.71875" style="22" customWidth="1"/>
    <col min="15" max="17" width="21.28125" style="5" customWidth="1"/>
    <col min="18" max="18" width="22.7109375" style="22" customWidth="1"/>
    <col min="19" max="19" width="21.140625" style="5" customWidth="1"/>
    <col min="20" max="20" width="21.140625" style="19" customWidth="1"/>
    <col min="21" max="21" width="21.140625" style="5" customWidth="1"/>
    <col min="22" max="22" width="24.57421875" style="22" customWidth="1"/>
    <col min="23" max="140" width="16.421875" style="2" customWidth="1"/>
    <col min="141" max="156" width="9.140625" style="2" customWidth="1"/>
    <col min="157" max="157" width="13.421875" style="2" bestFit="1" customWidth="1"/>
    <col min="158" max="158" width="14.00390625" style="2" bestFit="1" customWidth="1"/>
    <col min="159" max="160" width="13.421875" style="2" bestFit="1" customWidth="1"/>
    <col min="161" max="16384" width="9.140625" style="2" customWidth="1"/>
  </cols>
  <sheetData>
    <row r="1" spans="9:22" ht="20.25" customHeight="1">
      <c r="I1" s="171" t="s">
        <v>250</v>
      </c>
      <c r="N1" s="171" t="s">
        <v>250</v>
      </c>
      <c r="R1" s="171" t="s">
        <v>250</v>
      </c>
      <c r="T1" s="20"/>
      <c r="V1" s="171" t="s">
        <v>250</v>
      </c>
    </row>
    <row r="2" spans="9:22" ht="20.25" customHeight="1">
      <c r="I2" s="171" t="s">
        <v>284</v>
      </c>
      <c r="N2" s="171" t="s">
        <v>284</v>
      </c>
      <c r="R2" s="171" t="s">
        <v>284</v>
      </c>
      <c r="T2" s="20"/>
      <c r="V2" s="171" t="s">
        <v>284</v>
      </c>
    </row>
    <row r="3" spans="9:22" ht="20.25" customHeight="1">
      <c r="I3" s="171" t="s">
        <v>272</v>
      </c>
      <c r="N3" s="171" t="s">
        <v>272</v>
      </c>
      <c r="R3" s="171" t="s">
        <v>272</v>
      </c>
      <c r="T3" s="20"/>
      <c r="V3" s="171" t="s">
        <v>272</v>
      </c>
    </row>
    <row r="4" spans="9:22" ht="20.25" customHeight="1">
      <c r="I4" s="171" t="s">
        <v>293</v>
      </c>
      <c r="N4" s="171" t="s">
        <v>294</v>
      </c>
      <c r="R4" s="171" t="s">
        <v>295</v>
      </c>
      <c r="T4" s="20"/>
      <c r="V4" s="171" t="s">
        <v>296</v>
      </c>
    </row>
    <row r="5" spans="5:23" ht="48" customHeight="1">
      <c r="E5" s="211" t="s">
        <v>251</v>
      </c>
      <c r="F5" s="211"/>
      <c r="G5" s="211"/>
      <c r="H5" s="211"/>
      <c r="I5" s="172"/>
      <c r="J5" s="211" t="s">
        <v>251</v>
      </c>
      <c r="K5" s="211"/>
      <c r="L5" s="211"/>
      <c r="M5" s="211"/>
      <c r="N5" s="172"/>
      <c r="O5" s="211" t="s">
        <v>251</v>
      </c>
      <c r="P5" s="211"/>
      <c r="Q5" s="211"/>
      <c r="R5" s="172"/>
      <c r="S5" s="212" t="s">
        <v>251</v>
      </c>
      <c r="T5" s="212"/>
      <c r="U5" s="212"/>
      <c r="V5" s="107"/>
      <c r="W5" s="107"/>
    </row>
    <row r="6" spans="1:21" s="109" customFormat="1" ht="15">
      <c r="A6" s="108"/>
      <c r="B6" s="108"/>
      <c r="C6" s="108"/>
      <c r="D6" s="108"/>
      <c r="E6" s="108"/>
      <c r="F6" s="108"/>
      <c r="G6" s="108"/>
      <c r="H6" s="108"/>
      <c r="J6" s="108"/>
      <c r="K6" s="108"/>
      <c r="L6" s="108"/>
      <c r="M6" s="108"/>
      <c r="O6" s="108"/>
      <c r="P6" s="108"/>
      <c r="Q6" s="108"/>
      <c r="S6" s="108"/>
      <c r="T6" s="40"/>
      <c r="U6" s="108"/>
    </row>
    <row r="7" spans="1:24" s="109" customFormat="1" ht="15">
      <c r="A7" s="108"/>
      <c r="B7" s="108"/>
      <c r="C7" s="108"/>
      <c r="D7" s="108"/>
      <c r="E7" s="110" t="s">
        <v>18</v>
      </c>
      <c r="F7" s="110" t="s">
        <v>19</v>
      </c>
      <c r="G7" s="110" t="s">
        <v>20</v>
      </c>
      <c r="H7" s="110" t="s">
        <v>21</v>
      </c>
      <c r="I7" s="111"/>
      <c r="J7" s="110" t="s">
        <v>22</v>
      </c>
      <c r="K7" s="110" t="s">
        <v>23</v>
      </c>
      <c r="L7" s="110" t="s">
        <v>24</v>
      </c>
      <c r="M7" s="110" t="s">
        <v>25</v>
      </c>
      <c r="N7" s="111"/>
      <c r="O7" s="110" t="s">
        <v>26</v>
      </c>
      <c r="P7" s="110" t="s">
        <v>27</v>
      </c>
      <c r="Q7" s="110" t="s">
        <v>28</v>
      </c>
      <c r="R7" s="111"/>
      <c r="S7" s="110" t="s">
        <v>29</v>
      </c>
      <c r="T7" s="110" t="s">
        <v>30</v>
      </c>
      <c r="U7" s="110" t="s">
        <v>31</v>
      </c>
      <c r="V7" s="111"/>
      <c r="W7" s="111"/>
      <c r="X7" s="111"/>
    </row>
    <row r="8" spans="1:22" s="109" customFormat="1" ht="15">
      <c r="A8" s="110">
        <v>1</v>
      </c>
      <c r="B8" s="110"/>
      <c r="C8" s="112"/>
      <c r="D8" s="108" t="s">
        <v>1</v>
      </c>
      <c r="E8" s="113" t="s">
        <v>3</v>
      </c>
      <c r="F8" s="113" t="s">
        <v>3</v>
      </c>
      <c r="G8" s="113" t="s">
        <v>3</v>
      </c>
      <c r="H8" s="113" t="s">
        <v>3</v>
      </c>
      <c r="I8" s="113"/>
      <c r="J8" s="113" t="s">
        <v>3</v>
      </c>
      <c r="K8" s="113" t="s">
        <v>3</v>
      </c>
      <c r="L8" s="113" t="s">
        <v>3</v>
      </c>
      <c r="M8" s="113" t="s">
        <v>3</v>
      </c>
      <c r="N8" s="113"/>
      <c r="O8" s="113" t="s">
        <v>3</v>
      </c>
      <c r="P8" s="113" t="s">
        <v>3</v>
      </c>
      <c r="Q8" s="113" t="s">
        <v>3</v>
      </c>
      <c r="R8" s="113"/>
      <c r="S8" s="113" t="s">
        <v>3</v>
      </c>
      <c r="T8" s="114" t="s">
        <v>3</v>
      </c>
      <c r="U8" s="112"/>
      <c r="V8" s="111"/>
    </row>
    <row r="9" spans="1:21" s="109" customFormat="1" ht="15.75">
      <c r="A9" s="110">
        <v>2</v>
      </c>
      <c r="B9" s="108"/>
      <c r="C9" s="108"/>
      <c r="D9" s="108"/>
      <c r="E9" s="115">
        <v>39629</v>
      </c>
      <c r="F9" s="115">
        <v>39660</v>
      </c>
      <c r="G9" s="115">
        <v>39691</v>
      </c>
      <c r="H9" s="115">
        <v>39721</v>
      </c>
      <c r="I9" s="115"/>
      <c r="J9" s="115">
        <v>39752</v>
      </c>
      <c r="K9" s="115">
        <v>39782</v>
      </c>
      <c r="L9" s="115">
        <v>39813</v>
      </c>
      <c r="M9" s="115">
        <v>39844</v>
      </c>
      <c r="N9" s="115"/>
      <c r="O9" s="115">
        <v>39872</v>
      </c>
      <c r="P9" s="115">
        <v>39903</v>
      </c>
      <c r="Q9" s="115">
        <v>39933</v>
      </c>
      <c r="R9" s="115"/>
      <c r="S9" s="115">
        <v>39964</v>
      </c>
      <c r="T9" s="116">
        <v>39994</v>
      </c>
      <c r="U9" s="117" t="s">
        <v>0</v>
      </c>
    </row>
    <row r="10" spans="1:21" s="109" customFormat="1" ht="15">
      <c r="A10" s="110">
        <v>3</v>
      </c>
      <c r="B10" s="110" t="s">
        <v>9</v>
      </c>
      <c r="C10" s="112" t="s">
        <v>12</v>
      </c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39"/>
      <c r="U10" s="210" t="s">
        <v>136</v>
      </c>
    </row>
    <row r="11" spans="1:21" s="109" customFormat="1" ht="15">
      <c r="A11" s="110">
        <v>4</v>
      </c>
      <c r="B11" s="110"/>
      <c r="C11" s="112"/>
      <c r="D11" s="112" t="s">
        <v>10</v>
      </c>
      <c r="E11" s="41">
        <v>69626</v>
      </c>
      <c r="F11" s="41">
        <v>69626</v>
      </c>
      <c r="G11" s="41">
        <v>69626</v>
      </c>
      <c r="H11" s="41">
        <v>69626</v>
      </c>
      <c r="I11" s="41"/>
      <c r="J11" s="41">
        <v>69626</v>
      </c>
      <c r="K11" s="41">
        <v>69626</v>
      </c>
      <c r="L11" s="41">
        <v>69626</v>
      </c>
      <c r="M11" s="41">
        <v>69626</v>
      </c>
      <c r="N11" s="41"/>
      <c r="O11" s="41">
        <v>69626</v>
      </c>
      <c r="P11" s="41">
        <v>69626</v>
      </c>
      <c r="Q11" s="41">
        <v>69626</v>
      </c>
      <c r="R11" s="41"/>
      <c r="S11" s="41">
        <v>69626</v>
      </c>
      <c r="T11" s="41">
        <v>69626</v>
      </c>
      <c r="U11" s="119">
        <f>((E11/2)+SUM(F11:S11)+(T11/2))/12</f>
        <v>69626</v>
      </c>
    </row>
    <row r="12" spans="1:21" s="109" customFormat="1" ht="15">
      <c r="A12" s="110">
        <v>5</v>
      </c>
      <c r="B12" s="108"/>
      <c r="C12" s="112"/>
      <c r="D12" s="112" t="s">
        <v>5</v>
      </c>
      <c r="E12" s="41">
        <v>88363544.20558266</v>
      </c>
      <c r="F12" s="41">
        <v>88273547.54876882</v>
      </c>
      <c r="G12" s="41">
        <v>87606253.5670478</v>
      </c>
      <c r="H12" s="41">
        <v>87606253.5670478</v>
      </c>
      <c r="I12" s="41"/>
      <c r="J12" s="41">
        <v>87189585.79544424</v>
      </c>
      <c r="K12" s="41">
        <v>87001458.61520147</v>
      </c>
      <c r="L12" s="41">
        <v>86988154.44619839</v>
      </c>
      <c r="M12" s="41">
        <v>86988154.44619839</v>
      </c>
      <c r="N12" s="41"/>
      <c r="O12" s="41">
        <v>86988154.44619839</v>
      </c>
      <c r="P12" s="41">
        <v>86894534.92162372</v>
      </c>
      <c r="Q12" s="41">
        <v>86808908.53439218</v>
      </c>
      <c r="R12" s="41"/>
      <c r="S12" s="41">
        <v>86865981.03215335</v>
      </c>
      <c r="T12" s="41">
        <v>86772724.10840833</v>
      </c>
      <c r="U12" s="119">
        <f>((E12/2)+SUM(F12:S12)+(T12/2))/12</f>
        <v>87231593.42310584</v>
      </c>
    </row>
    <row r="13" spans="1:21" s="109" customFormat="1" ht="15">
      <c r="A13" s="110">
        <v>6</v>
      </c>
      <c r="B13" s="108"/>
      <c r="C13" s="112"/>
      <c r="D13" s="112" t="s">
        <v>6</v>
      </c>
      <c r="E13" s="41">
        <v>41717521.963715464</v>
      </c>
      <c r="F13" s="41">
        <v>41881753.24609918</v>
      </c>
      <c r="G13" s="41">
        <v>42130974.74295626</v>
      </c>
      <c r="H13" s="41">
        <v>42261498.571216986</v>
      </c>
      <c r="I13" s="41"/>
      <c r="J13" s="41">
        <v>42272789.30712447</v>
      </c>
      <c r="K13" s="41">
        <v>42456937.84195361</v>
      </c>
      <c r="L13" s="41">
        <v>42579529.26853118</v>
      </c>
      <c r="M13" s="41">
        <v>42032854.753171176</v>
      </c>
      <c r="N13" s="41"/>
      <c r="O13" s="41">
        <v>42273736.644190826</v>
      </c>
      <c r="P13" s="41">
        <v>42556749.36451563</v>
      </c>
      <c r="Q13" s="41">
        <v>42890403.85393474</v>
      </c>
      <c r="R13" s="41"/>
      <c r="S13" s="41">
        <v>43183757.8665765</v>
      </c>
      <c r="T13" s="41">
        <v>43480153.378610544</v>
      </c>
      <c r="U13" s="119">
        <f>((E13/2)+SUM(F13:S13)+(T13/2))/12</f>
        <v>42426651.927619465</v>
      </c>
    </row>
    <row r="14" spans="1:21" s="109" customFormat="1" ht="15">
      <c r="A14" s="110">
        <v>7</v>
      </c>
      <c r="B14" s="108"/>
      <c r="C14" s="112"/>
      <c r="D14" s="112" t="s">
        <v>7</v>
      </c>
      <c r="E14" s="41">
        <v>1286932319.19796</v>
      </c>
      <c r="F14" s="41">
        <v>1291850367.5898662</v>
      </c>
      <c r="G14" s="41">
        <v>1300457975.4211946</v>
      </c>
      <c r="H14" s="41">
        <v>1310178850.3876054</v>
      </c>
      <c r="I14" s="41"/>
      <c r="J14" s="41">
        <v>1312838076.1422608</v>
      </c>
      <c r="K14" s="41">
        <v>1324201832.8520517</v>
      </c>
      <c r="L14" s="41">
        <v>1345845484.6643825</v>
      </c>
      <c r="M14" s="41">
        <v>1349407772.496201</v>
      </c>
      <c r="N14" s="41"/>
      <c r="O14" s="41">
        <v>1358657847.984057</v>
      </c>
      <c r="P14" s="41">
        <v>1366450389.7788384</v>
      </c>
      <c r="Q14" s="41">
        <v>1368858506.5274982</v>
      </c>
      <c r="R14" s="41"/>
      <c r="S14" s="41">
        <v>1378348932.992592</v>
      </c>
      <c r="T14" s="41">
        <v>1386886720.6032178</v>
      </c>
      <c r="U14" s="119">
        <f>((E14/2)+SUM(F14:S14)+(T14/2))/12</f>
        <v>1337000463.061428</v>
      </c>
    </row>
    <row r="15" spans="1:21" s="109" customFormat="1" ht="15">
      <c r="A15" s="110">
        <v>8</v>
      </c>
      <c r="B15" s="108"/>
      <c r="C15" s="112"/>
      <c r="D15" s="112" t="s">
        <v>8</v>
      </c>
      <c r="E15" s="127">
        <v>144161810.91365176</v>
      </c>
      <c r="F15" s="127">
        <v>143200108.63236645</v>
      </c>
      <c r="G15" s="127">
        <v>143293409.2098158</v>
      </c>
      <c r="H15" s="127">
        <v>142117867.74834627</v>
      </c>
      <c r="I15" s="41"/>
      <c r="J15" s="127">
        <v>135533026.08176485</v>
      </c>
      <c r="K15" s="127">
        <v>134390067.5877274</v>
      </c>
      <c r="L15" s="127">
        <v>145939043.71088755</v>
      </c>
      <c r="M15" s="127">
        <v>145829874.46699217</v>
      </c>
      <c r="N15" s="41"/>
      <c r="O15" s="127">
        <v>147186761.15051135</v>
      </c>
      <c r="P15" s="127">
        <v>156985473.50131667</v>
      </c>
      <c r="Q15" s="127">
        <v>151006790.2829057</v>
      </c>
      <c r="R15" s="41"/>
      <c r="S15" s="127">
        <v>149156703.194958</v>
      </c>
      <c r="T15" s="127">
        <v>161936244.90976325</v>
      </c>
      <c r="U15" s="120">
        <f>((E15/2)+SUM(F15:S15)+(T15/2))/12</f>
        <v>145640679.4566083</v>
      </c>
    </row>
    <row r="16" spans="1:22" s="109" customFormat="1" ht="16.5" thickBot="1">
      <c r="A16" s="110">
        <v>9</v>
      </c>
      <c r="B16" s="121"/>
      <c r="C16" s="112"/>
      <c r="D16" s="122" t="s">
        <v>4</v>
      </c>
      <c r="E16" s="123">
        <f>SUM(E11:E15)</f>
        <v>1561244822.2809098</v>
      </c>
      <c r="F16" s="123">
        <f aca="true" t="shared" si="0" ref="F16:T16">SUM(F11:F15)</f>
        <v>1565275403.0171006</v>
      </c>
      <c r="G16" s="123">
        <f t="shared" si="0"/>
        <v>1573558238.9410143</v>
      </c>
      <c r="H16" s="123">
        <f t="shared" si="0"/>
        <v>1582234096.2742167</v>
      </c>
      <c r="I16" s="119"/>
      <c r="J16" s="123">
        <f t="shared" si="0"/>
        <v>1577903103.3265944</v>
      </c>
      <c r="K16" s="123">
        <f t="shared" si="0"/>
        <v>1588119922.896934</v>
      </c>
      <c r="L16" s="123">
        <f t="shared" si="0"/>
        <v>1621421838.0899997</v>
      </c>
      <c r="M16" s="123">
        <f t="shared" si="0"/>
        <v>1624328282.1625628</v>
      </c>
      <c r="N16" s="119"/>
      <c r="O16" s="123">
        <f t="shared" si="0"/>
        <v>1635176126.2249575</v>
      </c>
      <c r="P16" s="123">
        <f t="shared" si="0"/>
        <v>1652956773.5662942</v>
      </c>
      <c r="Q16" s="123">
        <f t="shared" si="0"/>
        <v>1649634235.198731</v>
      </c>
      <c r="R16" s="119"/>
      <c r="S16" s="123">
        <f t="shared" si="0"/>
        <v>1657625001.0862799</v>
      </c>
      <c r="T16" s="123">
        <f t="shared" si="0"/>
        <v>1679145469</v>
      </c>
      <c r="U16" s="123">
        <f>SUM(U11:U15)</f>
        <v>1612369013.8687615</v>
      </c>
      <c r="V16" s="124"/>
    </row>
    <row r="17" spans="1:21" s="109" customFormat="1" ht="15">
      <c r="A17" s="110">
        <v>10</v>
      </c>
      <c r="B17" s="110"/>
      <c r="C17" s="112"/>
      <c r="D17" s="108" t="s">
        <v>1</v>
      </c>
      <c r="E17" s="113" t="s">
        <v>3</v>
      </c>
      <c r="F17" s="113" t="s">
        <v>3</v>
      </c>
      <c r="G17" s="113" t="s">
        <v>3</v>
      </c>
      <c r="H17" s="113" t="s">
        <v>3</v>
      </c>
      <c r="I17" s="113"/>
      <c r="J17" s="113" t="s">
        <v>3</v>
      </c>
      <c r="K17" s="113" t="s">
        <v>3</v>
      </c>
      <c r="L17" s="113" t="s">
        <v>3</v>
      </c>
      <c r="M17" s="113" t="s">
        <v>3</v>
      </c>
      <c r="N17" s="113"/>
      <c r="O17" s="113" t="s">
        <v>3</v>
      </c>
      <c r="P17" s="113" t="s">
        <v>3</v>
      </c>
      <c r="Q17" s="113" t="s">
        <v>3</v>
      </c>
      <c r="R17" s="113"/>
      <c r="S17" s="113" t="s">
        <v>3</v>
      </c>
      <c r="T17" s="113" t="s">
        <v>3</v>
      </c>
      <c r="U17" s="112"/>
    </row>
    <row r="18" spans="1:21" s="109" customFormat="1" ht="15.75">
      <c r="A18" s="110">
        <v>11</v>
      </c>
      <c r="B18" s="108"/>
      <c r="C18" s="108"/>
      <c r="D18" s="108"/>
      <c r="E18" s="115">
        <v>39629</v>
      </c>
      <c r="F18" s="115">
        <v>39660</v>
      </c>
      <c r="G18" s="115">
        <v>39691</v>
      </c>
      <c r="H18" s="115">
        <v>39721</v>
      </c>
      <c r="I18" s="115"/>
      <c r="J18" s="115">
        <v>39752</v>
      </c>
      <c r="K18" s="115">
        <v>39782</v>
      </c>
      <c r="L18" s="115">
        <v>39813</v>
      </c>
      <c r="M18" s="115">
        <v>39844</v>
      </c>
      <c r="N18" s="115"/>
      <c r="O18" s="115">
        <v>39872</v>
      </c>
      <c r="P18" s="115">
        <v>39903</v>
      </c>
      <c r="Q18" s="115">
        <v>39933</v>
      </c>
      <c r="R18" s="115"/>
      <c r="S18" s="115">
        <v>39964</v>
      </c>
      <c r="T18" s="115">
        <v>39994</v>
      </c>
      <c r="U18" s="117" t="s">
        <v>0</v>
      </c>
    </row>
    <row r="19" spans="1:21" s="109" customFormat="1" ht="15">
      <c r="A19" s="110">
        <v>12</v>
      </c>
      <c r="B19" s="110" t="s">
        <v>2</v>
      </c>
      <c r="C19" s="112" t="s">
        <v>32</v>
      </c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8"/>
    </row>
    <row r="20" spans="1:21" s="109" customFormat="1" ht="15">
      <c r="A20" s="110">
        <v>13</v>
      </c>
      <c r="B20" s="108"/>
      <c r="C20" s="112"/>
      <c r="D20" s="112" t="s">
        <v>5</v>
      </c>
      <c r="E20" s="119">
        <v>-74593838.40557712</v>
      </c>
      <c r="F20" s="119">
        <v>-74651503.20092557</v>
      </c>
      <c r="G20" s="119">
        <v>-74407208.847792</v>
      </c>
      <c r="H20" s="119">
        <v>-74519855.3688447</v>
      </c>
      <c r="I20" s="119"/>
      <c r="J20" s="119">
        <v>-74436748.54934205</v>
      </c>
      <c r="K20" s="119">
        <v>-74475480.37975672</v>
      </c>
      <c r="L20" s="119">
        <v>-74578132.6745611</v>
      </c>
      <c r="M20" s="119">
        <v>-74729084.03293367</v>
      </c>
      <c r="N20" s="119"/>
      <c r="O20" s="119">
        <v>-74863297.07595418</v>
      </c>
      <c r="P20" s="119">
        <v>-74939200.80609004</v>
      </c>
      <c r="Q20" s="119">
        <v>-75033932.18649893</v>
      </c>
      <c r="R20" s="119"/>
      <c r="S20" s="119">
        <v>-75188710.0345397</v>
      </c>
      <c r="T20" s="119">
        <v>-75238232.25801715</v>
      </c>
      <c r="U20" s="119">
        <f>((E20/2)+SUM(F20:S20)+(T20/2))/12</f>
        <v>-74728265.70741963</v>
      </c>
    </row>
    <row r="21" spans="1:21" s="109" customFormat="1" ht="15">
      <c r="A21" s="110">
        <v>14</v>
      </c>
      <c r="B21" s="108"/>
      <c r="C21" s="112"/>
      <c r="D21" s="112" t="s">
        <v>6</v>
      </c>
      <c r="E21" s="119">
        <v>-18042703.643754385</v>
      </c>
      <c r="F21" s="119">
        <v>-18130856.142003823</v>
      </c>
      <c r="G21" s="119">
        <v>-18213797.255529247</v>
      </c>
      <c r="H21" s="119">
        <v>-18309187.984907985</v>
      </c>
      <c r="I21" s="119"/>
      <c r="J21" s="119">
        <v>-18372989.203157026</v>
      </c>
      <c r="K21" s="119">
        <v>-18500619.41416122</v>
      </c>
      <c r="L21" s="119">
        <v>-18358388.12342939</v>
      </c>
      <c r="M21" s="119">
        <v>-18447637.410577897</v>
      </c>
      <c r="N21" s="119"/>
      <c r="O21" s="119">
        <v>-18522690.365421645</v>
      </c>
      <c r="P21" s="119">
        <v>-18600218.16670383</v>
      </c>
      <c r="Q21" s="119">
        <v>-18642251.54443432</v>
      </c>
      <c r="R21" s="119"/>
      <c r="S21" s="119">
        <v>-18727650.482319437</v>
      </c>
      <c r="T21" s="119">
        <v>-18806380.080964267</v>
      </c>
      <c r="U21" s="119">
        <f>((E21/2)+SUM(F21:S21)+(T21/2))/12</f>
        <v>-18437568.996250425</v>
      </c>
    </row>
    <row r="22" spans="1:21" s="109" customFormat="1" ht="15">
      <c r="A22" s="110">
        <v>15</v>
      </c>
      <c r="B22" s="108"/>
      <c r="C22" s="112"/>
      <c r="D22" s="112" t="s">
        <v>7</v>
      </c>
      <c r="E22" s="119">
        <v>-465785041.14551955</v>
      </c>
      <c r="F22" s="119">
        <v>-468104633.06191325</v>
      </c>
      <c r="G22" s="119">
        <v>-470347594.8475702</v>
      </c>
      <c r="H22" s="119">
        <v>-472579721.98462033</v>
      </c>
      <c r="I22" s="119"/>
      <c r="J22" s="119">
        <v>-475166635.1819437</v>
      </c>
      <c r="K22" s="119">
        <v>-477500240.29429346</v>
      </c>
      <c r="L22" s="119">
        <v>-475602157.930769</v>
      </c>
      <c r="M22" s="119">
        <v>-478047966.0504065</v>
      </c>
      <c r="N22" s="119"/>
      <c r="O22" s="119">
        <v>-480454104.3240117</v>
      </c>
      <c r="P22" s="119">
        <v>-483199638.94103616</v>
      </c>
      <c r="Q22" s="119">
        <v>-485377192.3638886</v>
      </c>
      <c r="R22" s="119"/>
      <c r="S22" s="119">
        <v>-486879736.0989588</v>
      </c>
      <c r="T22" s="119">
        <v>-489199094.845545</v>
      </c>
      <c r="U22" s="119">
        <f>((E22/2)+SUM(F22:S22)+(T22/2))/12</f>
        <v>-477562640.7562453</v>
      </c>
    </row>
    <row r="23" spans="1:21" s="109" customFormat="1" ht="15">
      <c r="A23" s="110">
        <v>16</v>
      </c>
      <c r="B23" s="108"/>
      <c r="C23" s="112"/>
      <c r="D23" s="112" t="s">
        <v>8</v>
      </c>
      <c r="E23" s="120">
        <v>-88536832.72193201</v>
      </c>
      <c r="F23" s="120">
        <v>-88184678.56616959</v>
      </c>
      <c r="G23" s="120">
        <v>-89101948.96689554</v>
      </c>
      <c r="H23" s="120">
        <v>-89459389.570122</v>
      </c>
      <c r="I23" s="119"/>
      <c r="J23" s="120">
        <v>-86740321.4124326</v>
      </c>
      <c r="K23" s="120">
        <v>-86900066.79244345</v>
      </c>
      <c r="L23" s="120">
        <v>-93432523.1812406</v>
      </c>
      <c r="M23" s="120">
        <v>-94353797.41280204</v>
      </c>
      <c r="N23" s="119"/>
      <c r="O23" s="120">
        <v>-95962523.57202734</v>
      </c>
      <c r="P23" s="120">
        <v>-99338249.15753053</v>
      </c>
      <c r="Q23" s="120">
        <v>-96641621.41738111</v>
      </c>
      <c r="R23" s="119"/>
      <c r="S23" s="120">
        <v>-96933495.81511177</v>
      </c>
      <c r="T23" s="120">
        <v>-97760443.81547356</v>
      </c>
      <c r="U23" s="120">
        <f>((E23/2)+SUM(F23:S23)+(T23/2))/12</f>
        <v>-92516437.84440494</v>
      </c>
    </row>
    <row r="24" spans="1:21" s="109" customFormat="1" ht="16.5" thickBot="1">
      <c r="A24" s="110">
        <v>17</v>
      </c>
      <c r="B24" s="121"/>
      <c r="C24" s="112"/>
      <c r="D24" s="122" t="s">
        <v>4</v>
      </c>
      <c r="E24" s="123">
        <f>SUM(E20:E23)</f>
        <v>-646958415.9167831</v>
      </c>
      <c r="F24" s="123">
        <f aca="true" t="shared" si="1" ref="F24:L24">SUM(F20:F23)</f>
        <v>-649071670.9710122</v>
      </c>
      <c r="G24" s="123">
        <f t="shared" si="1"/>
        <v>-652070549.9177871</v>
      </c>
      <c r="H24" s="123">
        <f t="shared" si="1"/>
        <v>-654868154.9084951</v>
      </c>
      <c r="I24" s="119"/>
      <c r="J24" s="123">
        <f t="shared" si="1"/>
        <v>-654716694.3468753</v>
      </c>
      <c r="K24" s="123">
        <f t="shared" si="1"/>
        <v>-657376406.8806548</v>
      </c>
      <c r="L24" s="123">
        <f t="shared" si="1"/>
        <v>-661971201.9100001</v>
      </c>
      <c r="M24" s="123">
        <f aca="true" t="shared" si="2" ref="M24:T24">SUM(M20:M23)</f>
        <v>-665578484.9067202</v>
      </c>
      <c r="N24" s="119"/>
      <c r="O24" s="123">
        <f t="shared" si="2"/>
        <v>-669802615.3374149</v>
      </c>
      <c r="P24" s="123">
        <f t="shared" si="2"/>
        <v>-676077307.0713606</v>
      </c>
      <c r="Q24" s="123">
        <f t="shared" si="2"/>
        <v>-675694997.512203</v>
      </c>
      <c r="R24" s="119"/>
      <c r="S24" s="123">
        <f t="shared" si="2"/>
        <v>-677729592.4309297</v>
      </c>
      <c r="T24" s="123">
        <f t="shared" si="2"/>
        <v>-681004151</v>
      </c>
      <c r="U24" s="125">
        <f>SUM(U20:U23)</f>
        <v>-663244913.3043203</v>
      </c>
    </row>
    <row r="25" spans="1:21" s="109" customFormat="1" ht="15">
      <c r="A25" s="110">
        <v>18</v>
      </c>
      <c r="B25" s="110"/>
      <c r="C25" s="112"/>
      <c r="D25" s="108" t="s">
        <v>1</v>
      </c>
      <c r="E25" s="113" t="s">
        <v>3</v>
      </c>
      <c r="F25" s="113" t="s">
        <v>3</v>
      </c>
      <c r="G25" s="113" t="s">
        <v>3</v>
      </c>
      <c r="H25" s="113" t="s">
        <v>3</v>
      </c>
      <c r="I25" s="113"/>
      <c r="J25" s="113" t="s">
        <v>3</v>
      </c>
      <c r="K25" s="113" t="s">
        <v>3</v>
      </c>
      <c r="L25" s="113" t="s">
        <v>3</v>
      </c>
      <c r="M25" s="113" t="s">
        <v>3</v>
      </c>
      <c r="N25" s="113"/>
      <c r="O25" s="113" t="s">
        <v>3</v>
      </c>
      <c r="P25" s="113" t="s">
        <v>3</v>
      </c>
      <c r="Q25" s="113" t="s">
        <v>3</v>
      </c>
      <c r="R25" s="113"/>
      <c r="S25" s="113" t="s">
        <v>3</v>
      </c>
      <c r="T25" s="113" t="s">
        <v>3</v>
      </c>
      <c r="U25" s="112"/>
    </row>
    <row r="26" spans="1:21" s="109" customFormat="1" ht="15.75">
      <c r="A26" s="110">
        <v>19</v>
      </c>
      <c r="B26" s="108"/>
      <c r="C26" s="108"/>
      <c r="D26" s="108"/>
      <c r="E26" s="115">
        <v>39629</v>
      </c>
      <c r="F26" s="115">
        <v>39660</v>
      </c>
      <c r="G26" s="115">
        <v>39691</v>
      </c>
      <c r="H26" s="115">
        <v>39721</v>
      </c>
      <c r="I26" s="115"/>
      <c r="J26" s="115">
        <v>39752</v>
      </c>
      <c r="K26" s="115">
        <v>39782</v>
      </c>
      <c r="L26" s="115">
        <v>39813</v>
      </c>
      <c r="M26" s="115">
        <v>39844</v>
      </c>
      <c r="N26" s="115"/>
      <c r="O26" s="115">
        <v>39872</v>
      </c>
      <c r="P26" s="115">
        <v>39903</v>
      </c>
      <c r="Q26" s="115">
        <v>39933</v>
      </c>
      <c r="R26" s="115"/>
      <c r="S26" s="115">
        <v>39964</v>
      </c>
      <c r="T26" s="115">
        <v>39994</v>
      </c>
      <c r="U26" s="117" t="s">
        <v>0</v>
      </c>
    </row>
    <row r="27" spans="1:21" s="109" customFormat="1" ht="15">
      <c r="A27" s="110">
        <v>20</v>
      </c>
      <c r="B27" s="110">
        <v>154</v>
      </c>
      <c r="C27" s="112" t="s">
        <v>13</v>
      </c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8"/>
    </row>
    <row r="28" spans="1:21" s="109" customFormat="1" ht="15">
      <c r="A28" s="110">
        <v>21</v>
      </c>
      <c r="B28" s="108"/>
      <c r="C28" s="112"/>
      <c r="D28" s="112" t="s">
        <v>7</v>
      </c>
      <c r="E28" s="120">
        <v>7595689</v>
      </c>
      <c r="F28" s="120">
        <v>7595689</v>
      </c>
      <c r="G28" s="120">
        <v>7595689</v>
      </c>
      <c r="H28" s="120">
        <v>7595689</v>
      </c>
      <c r="I28" s="119"/>
      <c r="J28" s="120">
        <v>7595689</v>
      </c>
      <c r="K28" s="120">
        <v>7595689</v>
      </c>
      <c r="L28" s="120">
        <v>7595689</v>
      </c>
      <c r="M28" s="120">
        <v>7595689</v>
      </c>
      <c r="N28" s="119"/>
      <c r="O28" s="120">
        <v>7595689</v>
      </c>
      <c r="P28" s="120">
        <v>7595689</v>
      </c>
      <c r="Q28" s="120">
        <v>7595689</v>
      </c>
      <c r="R28" s="119"/>
      <c r="S28" s="120">
        <v>7595689</v>
      </c>
      <c r="T28" s="120">
        <v>7595689</v>
      </c>
      <c r="U28" s="120">
        <f>((E28/2)+SUM(F28:S28)+(T28/2))/12</f>
        <v>7595689</v>
      </c>
    </row>
    <row r="29" spans="1:21" s="109" customFormat="1" ht="16.5" thickBot="1">
      <c r="A29" s="110">
        <v>22</v>
      </c>
      <c r="B29" s="121"/>
      <c r="C29" s="112"/>
      <c r="D29" s="122" t="s">
        <v>4</v>
      </c>
      <c r="E29" s="123">
        <f aca="true" t="shared" si="3" ref="E29:T29">SUM(E28:E28)</f>
        <v>7595689</v>
      </c>
      <c r="F29" s="123">
        <f t="shared" si="3"/>
        <v>7595689</v>
      </c>
      <c r="G29" s="123">
        <f t="shared" si="3"/>
        <v>7595689</v>
      </c>
      <c r="H29" s="123">
        <f t="shared" si="3"/>
        <v>7595689</v>
      </c>
      <c r="I29" s="119"/>
      <c r="J29" s="123">
        <f t="shared" si="3"/>
        <v>7595689</v>
      </c>
      <c r="K29" s="123">
        <f t="shared" si="3"/>
        <v>7595689</v>
      </c>
      <c r="L29" s="123">
        <f t="shared" si="3"/>
        <v>7595689</v>
      </c>
      <c r="M29" s="123">
        <f t="shared" si="3"/>
        <v>7595689</v>
      </c>
      <c r="N29" s="119"/>
      <c r="O29" s="123">
        <f t="shared" si="3"/>
        <v>7595689</v>
      </c>
      <c r="P29" s="123">
        <f t="shared" si="3"/>
        <v>7595689</v>
      </c>
      <c r="Q29" s="123">
        <f t="shared" si="3"/>
        <v>7595689</v>
      </c>
      <c r="R29" s="119"/>
      <c r="S29" s="123">
        <f t="shared" si="3"/>
        <v>7595689</v>
      </c>
      <c r="T29" s="123">
        <f t="shared" si="3"/>
        <v>7595689</v>
      </c>
      <c r="U29" s="122">
        <f>SUM(U27:U28)</f>
        <v>7595689</v>
      </c>
    </row>
    <row r="30" spans="1:21" s="109" customFormat="1" ht="15">
      <c r="A30" s="110">
        <v>23</v>
      </c>
      <c r="B30" s="110"/>
      <c r="C30" s="112"/>
      <c r="D30" s="108" t="s">
        <v>1</v>
      </c>
      <c r="E30" s="113" t="s">
        <v>3</v>
      </c>
      <c r="F30" s="113" t="s">
        <v>3</v>
      </c>
      <c r="G30" s="113" t="s">
        <v>3</v>
      </c>
      <c r="H30" s="113" t="s">
        <v>3</v>
      </c>
      <c r="I30" s="113"/>
      <c r="J30" s="113" t="s">
        <v>3</v>
      </c>
      <c r="K30" s="113" t="s">
        <v>3</v>
      </c>
      <c r="L30" s="113" t="s">
        <v>3</v>
      </c>
      <c r="M30" s="113" t="s">
        <v>3</v>
      </c>
      <c r="N30" s="113"/>
      <c r="O30" s="113" t="s">
        <v>3</v>
      </c>
      <c r="P30" s="113" t="s">
        <v>3</v>
      </c>
      <c r="Q30" s="113" t="s">
        <v>3</v>
      </c>
      <c r="R30" s="113"/>
      <c r="S30" s="113" t="s">
        <v>3</v>
      </c>
      <c r="T30" s="113" t="s">
        <v>3</v>
      </c>
      <c r="U30" s="112"/>
    </row>
    <row r="31" spans="1:21" s="109" customFormat="1" ht="15.75">
      <c r="A31" s="110">
        <v>24</v>
      </c>
      <c r="B31" s="108"/>
      <c r="C31" s="108"/>
      <c r="D31" s="108"/>
      <c r="E31" s="115">
        <v>39629</v>
      </c>
      <c r="F31" s="115">
        <v>39660</v>
      </c>
      <c r="G31" s="115">
        <v>39691</v>
      </c>
      <c r="H31" s="115">
        <v>39721</v>
      </c>
      <c r="I31" s="115"/>
      <c r="J31" s="115">
        <v>39752</v>
      </c>
      <c r="K31" s="115">
        <v>39782</v>
      </c>
      <c r="L31" s="115">
        <v>39813</v>
      </c>
      <c r="M31" s="115">
        <v>39844</v>
      </c>
      <c r="N31" s="115"/>
      <c r="O31" s="115">
        <v>39872</v>
      </c>
      <c r="P31" s="115">
        <v>39903</v>
      </c>
      <c r="Q31" s="115">
        <v>39933</v>
      </c>
      <c r="R31" s="115"/>
      <c r="S31" s="115">
        <v>39964</v>
      </c>
      <c r="T31" s="115">
        <v>39994</v>
      </c>
      <c r="U31" s="117" t="s">
        <v>0</v>
      </c>
    </row>
    <row r="32" spans="1:21" s="109" customFormat="1" ht="15">
      <c r="A32" s="110">
        <v>25</v>
      </c>
      <c r="B32" s="110">
        <v>165</v>
      </c>
      <c r="C32" s="112" t="s">
        <v>14</v>
      </c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8"/>
    </row>
    <row r="33" spans="1:21" s="109" customFormat="1" ht="15">
      <c r="A33" s="110">
        <v>26</v>
      </c>
      <c r="B33" s="108"/>
      <c r="C33" s="112"/>
      <c r="D33" s="112" t="s">
        <v>8</v>
      </c>
      <c r="E33" s="120">
        <v>2265508</v>
      </c>
      <c r="F33" s="120">
        <v>2265508</v>
      </c>
      <c r="G33" s="120">
        <v>2265508</v>
      </c>
      <c r="H33" s="120">
        <v>2265508</v>
      </c>
      <c r="I33" s="119"/>
      <c r="J33" s="120">
        <v>2265508</v>
      </c>
      <c r="K33" s="120">
        <v>2265508</v>
      </c>
      <c r="L33" s="120">
        <v>2265508</v>
      </c>
      <c r="M33" s="120">
        <v>2265508</v>
      </c>
      <c r="N33" s="119"/>
      <c r="O33" s="120">
        <v>2265508</v>
      </c>
      <c r="P33" s="120">
        <v>2265508</v>
      </c>
      <c r="Q33" s="120">
        <v>2265508</v>
      </c>
      <c r="R33" s="119"/>
      <c r="S33" s="120">
        <v>2265508</v>
      </c>
      <c r="T33" s="120">
        <v>2265508</v>
      </c>
      <c r="U33" s="120">
        <f>((E33/2)+SUM(F33:S33)+(T33/2))/12</f>
        <v>2265508</v>
      </c>
    </row>
    <row r="34" spans="1:21" s="109" customFormat="1" ht="16.5" thickBot="1">
      <c r="A34" s="110">
        <v>27</v>
      </c>
      <c r="B34" s="121"/>
      <c r="C34" s="112"/>
      <c r="D34" s="122" t="s">
        <v>4</v>
      </c>
      <c r="E34" s="123">
        <f aca="true" t="shared" si="4" ref="E34:T34">SUM(E33:E33)</f>
        <v>2265508</v>
      </c>
      <c r="F34" s="123">
        <f t="shared" si="4"/>
        <v>2265508</v>
      </c>
      <c r="G34" s="123">
        <f t="shared" si="4"/>
        <v>2265508</v>
      </c>
      <c r="H34" s="123">
        <f t="shared" si="4"/>
        <v>2265508</v>
      </c>
      <c r="I34" s="119"/>
      <c r="J34" s="123">
        <f t="shared" si="4"/>
        <v>2265508</v>
      </c>
      <c r="K34" s="123">
        <f t="shared" si="4"/>
        <v>2265508</v>
      </c>
      <c r="L34" s="123">
        <f t="shared" si="4"/>
        <v>2265508</v>
      </c>
      <c r="M34" s="123">
        <f t="shared" si="4"/>
        <v>2265508</v>
      </c>
      <c r="N34" s="119"/>
      <c r="O34" s="123">
        <f t="shared" si="4"/>
        <v>2265508</v>
      </c>
      <c r="P34" s="123">
        <f t="shared" si="4"/>
        <v>2265508</v>
      </c>
      <c r="Q34" s="123">
        <f t="shared" si="4"/>
        <v>2265508</v>
      </c>
      <c r="R34" s="119"/>
      <c r="S34" s="123">
        <f t="shared" si="4"/>
        <v>2265508</v>
      </c>
      <c r="T34" s="123">
        <f t="shared" si="4"/>
        <v>2265508</v>
      </c>
      <c r="U34" s="122">
        <f>SUM(U32:U33)</f>
        <v>2265508</v>
      </c>
    </row>
    <row r="35" spans="1:21" s="109" customFormat="1" ht="15">
      <c r="A35" s="110">
        <v>28</v>
      </c>
      <c r="B35" s="110"/>
      <c r="C35" s="112"/>
      <c r="D35" s="108" t="s">
        <v>1</v>
      </c>
      <c r="E35" s="113" t="s">
        <v>3</v>
      </c>
      <c r="F35" s="113" t="s">
        <v>3</v>
      </c>
      <c r="G35" s="113" t="s">
        <v>3</v>
      </c>
      <c r="H35" s="113" t="s">
        <v>3</v>
      </c>
      <c r="I35" s="113"/>
      <c r="J35" s="113" t="s">
        <v>3</v>
      </c>
      <c r="K35" s="113" t="s">
        <v>3</v>
      </c>
      <c r="L35" s="113" t="s">
        <v>3</v>
      </c>
      <c r="M35" s="113" t="s">
        <v>3</v>
      </c>
      <c r="N35" s="113"/>
      <c r="O35" s="113" t="s">
        <v>3</v>
      </c>
      <c r="P35" s="113" t="s">
        <v>3</v>
      </c>
      <c r="Q35" s="113" t="s">
        <v>3</v>
      </c>
      <c r="R35" s="113"/>
      <c r="S35" s="113" t="s">
        <v>3</v>
      </c>
      <c r="T35" s="113" t="s">
        <v>3</v>
      </c>
      <c r="U35" s="112"/>
    </row>
    <row r="36" spans="1:21" s="109" customFormat="1" ht="15.75">
      <c r="A36" s="110">
        <v>29</v>
      </c>
      <c r="B36" s="108"/>
      <c r="C36" s="108"/>
      <c r="D36" s="108"/>
      <c r="E36" s="115">
        <v>39629</v>
      </c>
      <c r="F36" s="115">
        <v>39660</v>
      </c>
      <c r="G36" s="115">
        <v>39691</v>
      </c>
      <c r="H36" s="115">
        <v>39721</v>
      </c>
      <c r="I36" s="115"/>
      <c r="J36" s="115">
        <v>39752</v>
      </c>
      <c r="K36" s="115">
        <v>39782</v>
      </c>
      <c r="L36" s="115">
        <v>39813</v>
      </c>
      <c r="M36" s="115">
        <v>39844</v>
      </c>
      <c r="N36" s="115"/>
      <c r="O36" s="115">
        <v>39872</v>
      </c>
      <c r="P36" s="115">
        <v>39903</v>
      </c>
      <c r="Q36" s="115">
        <v>39933</v>
      </c>
      <c r="R36" s="115"/>
      <c r="S36" s="115">
        <v>39964</v>
      </c>
      <c r="T36" s="115">
        <v>39994</v>
      </c>
      <c r="U36" s="117" t="s">
        <v>0</v>
      </c>
    </row>
    <row r="37" spans="1:21" s="109" customFormat="1" ht="15">
      <c r="A37" s="110">
        <v>30</v>
      </c>
      <c r="B37" s="110" t="s">
        <v>11</v>
      </c>
      <c r="C37" s="112" t="s">
        <v>15</v>
      </c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8"/>
    </row>
    <row r="38" spans="1:21" s="124" customFormat="1" ht="15">
      <c r="A38" s="126">
        <v>31</v>
      </c>
      <c r="B38" s="40"/>
      <c r="C38" s="39"/>
      <c r="D38" s="39" t="s">
        <v>6</v>
      </c>
      <c r="E38" s="41">
        <v>-201345.6357192869</v>
      </c>
      <c r="F38" s="41">
        <v>-210290.98402476372</v>
      </c>
      <c r="G38" s="41">
        <v>-220015.17632941002</v>
      </c>
      <c r="H38" s="41">
        <v>-236988.70905279677</v>
      </c>
      <c r="I38" s="41"/>
      <c r="J38" s="41">
        <v>-247849.69738951253</v>
      </c>
      <c r="K38" s="41">
        <v>-268974.0461061512</v>
      </c>
      <c r="L38" s="41">
        <v>-266007.416051265</v>
      </c>
      <c r="M38" s="41">
        <v>-222584.45180384614</v>
      </c>
      <c r="N38" s="41"/>
      <c r="O38" s="41">
        <v>-235410.7612244562</v>
      </c>
      <c r="P38" s="41">
        <v>-242089.58121419753</v>
      </c>
      <c r="Q38" s="41">
        <v>-278531.42851086747</v>
      </c>
      <c r="R38" s="41"/>
      <c r="S38" s="41">
        <v>-265721.97993434506</v>
      </c>
      <c r="T38" s="41">
        <v>-289992.3519125202</v>
      </c>
      <c r="U38" s="41">
        <f>((E38/2)+SUM(F38:S38)+(T38/2))/12</f>
        <v>-245011.10212145958</v>
      </c>
    </row>
    <row r="39" spans="1:21" s="124" customFormat="1" ht="15">
      <c r="A39" s="126">
        <v>32</v>
      </c>
      <c r="B39" s="40"/>
      <c r="C39" s="39"/>
      <c r="D39" s="39" t="s">
        <v>7</v>
      </c>
      <c r="E39" s="127">
        <v>-4452396.504198626</v>
      </c>
      <c r="F39" s="127">
        <v>-4622265.342457892</v>
      </c>
      <c r="G39" s="127">
        <v>-5047958.26655737</v>
      </c>
      <c r="H39" s="127">
        <v>-5054161.384714068</v>
      </c>
      <c r="I39" s="41"/>
      <c r="J39" s="127">
        <v>-5453468.707765056</v>
      </c>
      <c r="K39" s="127">
        <v>-5927588.471507941</v>
      </c>
      <c r="L39" s="127">
        <v>-6010692.583948735</v>
      </c>
      <c r="M39" s="127">
        <v>-4905413.157924885</v>
      </c>
      <c r="N39" s="41"/>
      <c r="O39" s="127">
        <v>-5548431.488620236</v>
      </c>
      <c r="P39" s="127">
        <v>-6224715.323232606</v>
      </c>
      <c r="Q39" s="127">
        <v>-7365630.9991167</v>
      </c>
      <c r="R39" s="41"/>
      <c r="S39" s="127">
        <v>-7227700.43611524</v>
      </c>
      <c r="T39" s="127">
        <v>-7582707.648087482</v>
      </c>
      <c r="U39" s="127">
        <f>((E39/2)+SUM(F39:S39)+(T39/2))/12</f>
        <v>-5783798.186508648</v>
      </c>
    </row>
    <row r="40" spans="1:21" s="124" customFormat="1" ht="16.5" thickBot="1">
      <c r="A40" s="126">
        <v>33</v>
      </c>
      <c r="B40" s="128"/>
      <c r="C40" s="39"/>
      <c r="D40" s="129" t="s">
        <v>4</v>
      </c>
      <c r="E40" s="130">
        <f aca="true" t="shared" si="5" ref="E40:U40">SUM(E38:E39)</f>
        <v>-4653742.139917913</v>
      </c>
      <c r="F40" s="130">
        <f t="shared" si="5"/>
        <v>-4832556.326482656</v>
      </c>
      <c r="G40" s="130">
        <f t="shared" si="5"/>
        <v>-5267973.44288678</v>
      </c>
      <c r="H40" s="130">
        <f t="shared" si="5"/>
        <v>-5291150.093766864</v>
      </c>
      <c r="I40" s="41"/>
      <c r="J40" s="130">
        <f t="shared" si="5"/>
        <v>-5701318.405154568</v>
      </c>
      <c r="K40" s="130">
        <f t="shared" si="5"/>
        <v>-6196562.517614093</v>
      </c>
      <c r="L40" s="130">
        <f t="shared" si="5"/>
        <v>-6276700</v>
      </c>
      <c r="M40" s="130">
        <f t="shared" si="5"/>
        <v>-5127997.609728731</v>
      </c>
      <c r="N40" s="41"/>
      <c r="O40" s="130">
        <f t="shared" si="5"/>
        <v>-5783842.249844692</v>
      </c>
      <c r="P40" s="130">
        <f t="shared" si="5"/>
        <v>-6466804.904446804</v>
      </c>
      <c r="Q40" s="130">
        <f t="shared" si="5"/>
        <v>-7644162.427627567</v>
      </c>
      <c r="R40" s="41"/>
      <c r="S40" s="130">
        <f t="shared" si="5"/>
        <v>-7493422.416049585</v>
      </c>
      <c r="T40" s="130">
        <f t="shared" si="5"/>
        <v>-7872700.000000002</v>
      </c>
      <c r="U40" s="131">
        <f t="shared" si="5"/>
        <v>-6028809.288630107</v>
      </c>
    </row>
    <row r="41" spans="1:21" s="124" customFormat="1" ht="15">
      <c r="A41" s="110">
        <v>34</v>
      </c>
      <c r="B41" s="110"/>
      <c r="C41" s="112"/>
      <c r="D41" s="108" t="s">
        <v>1</v>
      </c>
      <c r="E41" s="113" t="s">
        <v>3</v>
      </c>
      <c r="F41" s="113" t="s">
        <v>3</v>
      </c>
      <c r="G41" s="113" t="s">
        <v>3</v>
      </c>
      <c r="H41" s="113" t="s">
        <v>3</v>
      </c>
      <c r="I41" s="113"/>
      <c r="J41" s="113" t="s">
        <v>3</v>
      </c>
      <c r="K41" s="113" t="s">
        <v>3</v>
      </c>
      <c r="L41" s="113" t="s">
        <v>3</v>
      </c>
      <c r="M41" s="113" t="s">
        <v>3</v>
      </c>
      <c r="N41" s="113"/>
      <c r="O41" s="113" t="s">
        <v>3</v>
      </c>
      <c r="P41" s="113" t="s">
        <v>3</v>
      </c>
      <c r="Q41" s="113" t="s">
        <v>3</v>
      </c>
      <c r="R41" s="113"/>
      <c r="S41" s="113" t="s">
        <v>3</v>
      </c>
      <c r="T41" s="113" t="s">
        <v>3</v>
      </c>
      <c r="U41" s="112"/>
    </row>
    <row r="42" spans="1:21" s="124" customFormat="1" ht="15.75">
      <c r="A42" s="110">
        <v>35</v>
      </c>
      <c r="B42" s="108"/>
      <c r="C42" s="108"/>
      <c r="D42" s="108"/>
      <c r="E42" s="115">
        <v>39629</v>
      </c>
      <c r="F42" s="115">
        <v>39660</v>
      </c>
      <c r="G42" s="115">
        <v>39691</v>
      </c>
      <c r="H42" s="115">
        <v>39721</v>
      </c>
      <c r="I42" s="115"/>
      <c r="J42" s="115">
        <v>39752</v>
      </c>
      <c r="K42" s="115">
        <v>39782</v>
      </c>
      <c r="L42" s="115">
        <v>39813</v>
      </c>
      <c r="M42" s="115">
        <v>39844</v>
      </c>
      <c r="N42" s="115"/>
      <c r="O42" s="115">
        <v>39872</v>
      </c>
      <c r="P42" s="115">
        <v>39903</v>
      </c>
      <c r="Q42" s="115">
        <v>39933</v>
      </c>
      <c r="R42" s="115"/>
      <c r="S42" s="115">
        <v>39964</v>
      </c>
      <c r="T42" s="115">
        <v>39994</v>
      </c>
      <c r="U42" s="117" t="s">
        <v>0</v>
      </c>
    </row>
    <row r="43" spans="1:21" s="124" customFormat="1" ht="15">
      <c r="A43" s="110">
        <v>36</v>
      </c>
      <c r="B43" s="110">
        <v>252</v>
      </c>
      <c r="C43" s="112" t="s">
        <v>16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8"/>
    </row>
    <row r="44" spans="1:21" s="124" customFormat="1" ht="15">
      <c r="A44" s="110">
        <v>37</v>
      </c>
      <c r="B44" s="108"/>
      <c r="C44" s="112"/>
      <c r="D44" s="112" t="s">
        <v>8</v>
      </c>
      <c r="E44" s="120">
        <v>-53934517.65116262</v>
      </c>
      <c r="F44" s="120">
        <v>-54028388.20176178</v>
      </c>
      <c r="G44" s="120">
        <v>-54155142.06484822</v>
      </c>
      <c r="H44" s="120">
        <v>-54269222.60156582</v>
      </c>
      <c r="I44" s="119"/>
      <c r="J44" s="120">
        <v>-54394650.558294356</v>
      </c>
      <c r="K44" s="120">
        <v>-54496540.5460932</v>
      </c>
      <c r="L44" s="120">
        <v>-54545413.999999985</v>
      </c>
      <c r="M44" s="120">
        <v>-54553338.62927661</v>
      </c>
      <c r="N44" s="119"/>
      <c r="O44" s="120">
        <v>-54569540.83638698</v>
      </c>
      <c r="P44" s="120">
        <v>-54630111.45014031</v>
      </c>
      <c r="Q44" s="120">
        <v>-54654050.93917256</v>
      </c>
      <c r="R44" s="119"/>
      <c r="S44" s="120">
        <v>-54769546.58175526</v>
      </c>
      <c r="T44" s="120">
        <v>-54845555.99999999</v>
      </c>
      <c r="U44" s="120">
        <f>((E44/2)+SUM(F44:S44)+(T44/2))/12</f>
        <v>-54454665.26957303</v>
      </c>
    </row>
    <row r="45" spans="1:21" s="124" customFormat="1" ht="16.5" thickBot="1">
      <c r="A45" s="110">
        <v>38</v>
      </c>
      <c r="B45" s="121"/>
      <c r="C45" s="112"/>
      <c r="D45" s="122" t="s">
        <v>4</v>
      </c>
      <c r="E45" s="123">
        <f aca="true" t="shared" si="6" ref="E45:T45">SUM(E44:E44)</f>
        <v>-53934517.65116262</v>
      </c>
      <c r="F45" s="123">
        <f t="shared" si="6"/>
        <v>-54028388.20176178</v>
      </c>
      <c r="G45" s="123">
        <f t="shared" si="6"/>
        <v>-54155142.06484822</v>
      </c>
      <c r="H45" s="123">
        <f t="shared" si="6"/>
        <v>-54269222.60156582</v>
      </c>
      <c r="I45" s="119"/>
      <c r="J45" s="123">
        <f t="shared" si="6"/>
        <v>-54394650.558294356</v>
      </c>
      <c r="K45" s="123">
        <f t="shared" si="6"/>
        <v>-54496540.5460932</v>
      </c>
      <c r="L45" s="123">
        <f t="shared" si="6"/>
        <v>-54545413.999999985</v>
      </c>
      <c r="M45" s="123">
        <f t="shared" si="6"/>
        <v>-54553338.62927661</v>
      </c>
      <c r="N45" s="119"/>
      <c r="O45" s="123">
        <f t="shared" si="6"/>
        <v>-54569540.83638698</v>
      </c>
      <c r="P45" s="123">
        <f t="shared" si="6"/>
        <v>-54630111.45014031</v>
      </c>
      <c r="Q45" s="123">
        <f t="shared" si="6"/>
        <v>-54654050.93917256</v>
      </c>
      <c r="R45" s="119"/>
      <c r="S45" s="123">
        <f t="shared" si="6"/>
        <v>-54769546.58175526</v>
      </c>
      <c r="T45" s="123">
        <f t="shared" si="6"/>
        <v>-54845555.99999999</v>
      </c>
      <c r="U45" s="122">
        <f>SUM(U43:U44)</f>
        <v>-54454665.26957303</v>
      </c>
    </row>
    <row r="46" spans="1:21" s="124" customFormat="1" ht="15">
      <c r="A46" s="110">
        <v>39</v>
      </c>
      <c r="B46" s="110"/>
      <c r="C46" s="112"/>
      <c r="D46" s="108" t="s">
        <v>1</v>
      </c>
      <c r="E46" s="113" t="s">
        <v>3</v>
      </c>
      <c r="F46" s="113" t="s">
        <v>3</v>
      </c>
      <c r="G46" s="113" t="s">
        <v>3</v>
      </c>
      <c r="H46" s="113" t="s">
        <v>3</v>
      </c>
      <c r="I46" s="113"/>
      <c r="J46" s="113" t="s">
        <v>3</v>
      </c>
      <c r="K46" s="113" t="s">
        <v>3</v>
      </c>
      <c r="L46" s="113" t="s">
        <v>3</v>
      </c>
      <c r="M46" s="113" t="s">
        <v>3</v>
      </c>
      <c r="N46" s="113"/>
      <c r="O46" s="113" t="s">
        <v>3</v>
      </c>
      <c r="P46" s="113" t="s">
        <v>3</v>
      </c>
      <c r="Q46" s="113" t="s">
        <v>3</v>
      </c>
      <c r="R46" s="113"/>
      <c r="S46" s="113" t="s">
        <v>3</v>
      </c>
      <c r="T46" s="113" t="s">
        <v>3</v>
      </c>
      <c r="U46" s="112"/>
    </row>
    <row r="47" spans="1:21" s="124" customFormat="1" ht="15.75">
      <c r="A47" s="110">
        <v>40</v>
      </c>
      <c r="B47" s="108"/>
      <c r="C47" s="108"/>
      <c r="D47" s="108"/>
      <c r="E47" s="115">
        <v>39629</v>
      </c>
      <c r="F47" s="115">
        <v>39660</v>
      </c>
      <c r="G47" s="115">
        <v>39691</v>
      </c>
      <c r="H47" s="115">
        <v>39721</v>
      </c>
      <c r="I47" s="115"/>
      <c r="J47" s="115">
        <v>39752</v>
      </c>
      <c r="K47" s="115">
        <v>39782</v>
      </c>
      <c r="L47" s="115">
        <v>39813</v>
      </c>
      <c r="M47" s="115">
        <v>39844</v>
      </c>
      <c r="N47" s="115"/>
      <c r="O47" s="115">
        <v>39872</v>
      </c>
      <c r="P47" s="115">
        <v>39903</v>
      </c>
      <c r="Q47" s="115">
        <v>39933</v>
      </c>
      <c r="R47" s="115"/>
      <c r="S47" s="115">
        <v>39964</v>
      </c>
      <c r="T47" s="115">
        <v>39994</v>
      </c>
      <c r="U47" s="117" t="s">
        <v>0</v>
      </c>
    </row>
    <row r="48" spans="1:21" s="109" customFormat="1" ht="15">
      <c r="A48" s="110">
        <v>41</v>
      </c>
      <c r="B48" s="110">
        <v>255</v>
      </c>
      <c r="C48" s="112" t="s">
        <v>17</v>
      </c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8"/>
    </row>
    <row r="49" spans="1:21" s="109" customFormat="1" ht="15">
      <c r="A49" s="110">
        <v>42</v>
      </c>
      <c r="B49" s="108"/>
      <c r="C49" s="112"/>
      <c r="D49" s="112" t="s">
        <v>5</v>
      </c>
      <c r="E49" s="118">
        <v>-220923.0254063179</v>
      </c>
      <c r="F49" s="118">
        <v>-217508.90630737087</v>
      </c>
      <c r="G49" s="118">
        <v>-214094.78720842378</v>
      </c>
      <c r="H49" s="118">
        <v>-210680.66810947674</v>
      </c>
      <c r="I49" s="156"/>
      <c r="J49" s="118">
        <v>-207266.5490105297</v>
      </c>
      <c r="K49" s="118">
        <v>-203852.42991158273</v>
      </c>
      <c r="L49" s="118">
        <v>-200828.99625448967</v>
      </c>
      <c r="M49" s="118">
        <v>-197502.16878817437</v>
      </c>
      <c r="N49" s="156"/>
      <c r="O49" s="118">
        <v>-194143.31249854993</v>
      </c>
      <c r="P49" s="118">
        <v>-190752.42738561652</v>
      </c>
      <c r="Q49" s="118">
        <v>-187393.5710959922</v>
      </c>
      <c r="R49" s="156"/>
      <c r="S49" s="118">
        <v>-184034.71480636782</v>
      </c>
      <c r="T49" s="118">
        <v>-180675.8585167435</v>
      </c>
      <c r="U49" s="119">
        <f>((E49/2)+SUM(F49:S49)+(T49/2))/12</f>
        <v>-200738.16444484206</v>
      </c>
    </row>
    <row r="50" spans="1:21" s="109" customFormat="1" ht="15">
      <c r="A50" s="110">
        <v>43</v>
      </c>
      <c r="B50" s="108"/>
      <c r="C50" s="112"/>
      <c r="D50" s="112" t="s">
        <v>6</v>
      </c>
      <c r="E50" s="118">
        <v>-67441.36239507726</v>
      </c>
      <c r="F50" s="118">
        <v>-66233.73436334853</v>
      </c>
      <c r="G50" s="118">
        <v>-65285.64707631048</v>
      </c>
      <c r="H50" s="118">
        <v>-63763.26625530467</v>
      </c>
      <c r="I50" s="156"/>
      <c r="J50" s="118">
        <v>-62502.267125180326</v>
      </c>
      <c r="K50" s="118">
        <v>-61344.34464443899</v>
      </c>
      <c r="L50" s="118">
        <v>-60156.96570477949</v>
      </c>
      <c r="M50" s="118">
        <v>-57519.270271622365</v>
      </c>
      <c r="N50" s="156"/>
      <c r="O50" s="118">
        <v>-56787.534486029064</v>
      </c>
      <c r="P50" s="118">
        <v>-55720.784606175446</v>
      </c>
      <c r="Q50" s="118">
        <v>-55152.03604137004</v>
      </c>
      <c r="R50" s="156"/>
      <c r="S50" s="118">
        <v>-54566.98714669676</v>
      </c>
      <c r="T50" s="118">
        <v>-53498.4261192198</v>
      </c>
      <c r="U50" s="119">
        <f>((E50/2)+SUM(F50:S50)+(T50/2))/12</f>
        <v>-59958.56099820039</v>
      </c>
    </row>
    <row r="51" spans="1:21" s="109" customFormat="1" ht="15">
      <c r="A51" s="110">
        <v>44</v>
      </c>
      <c r="B51" s="108"/>
      <c r="C51" s="112"/>
      <c r="D51" s="112" t="s">
        <v>7</v>
      </c>
      <c r="E51" s="118">
        <v>-2100504.110423531</v>
      </c>
      <c r="F51" s="118">
        <v>-2074097.5455916945</v>
      </c>
      <c r="G51" s="118">
        <v>-2047431.4400151665</v>
      </c>
      <c r="H51" s="118">
        <v>-2021339.6279726075</v>
      </c>
      <c r="I51" s="156"/>
      <c r="J51" s="118">
        <v>-1994986.4342391673</v>
      </c>
      <c r="K51" s="118">
        <v>-1968530.1638563427</v>
      </c>
      <c r="L51" s="118">
        <v>-1942103.311601445</v>
      </c>
      <c r="M51" s="118">
        <v>-1917573.7926830896</v>
      </c>
      <c r="N51" s="156"/>
      <c r="O51" s="118">
        <v>-1891138.3141171704</v>
      </c>
      <c r="P51" s="118">
        <v>-1865037.8496455115</v>
      </c>
      <c r="Q51" s="118">
        <v>-1838439.3838588046</v>
      </c>
      <c r="R51" s="156"/>
      <c r="S51" s="118">
        <v>-1811857.218401965</v>
      </c>
      <c r="T51" s="118">
        <v>-1785758.5650779288</v>
      </c>
      <c r="U51" s="119">
        <f>((E51/2)+SUM(F51:S51)+(T51/2))/12</f>
        <v>-1942972.2016444744</v>
      </c>
    </row>
    <row r="52" spans="1:21" s="109" customFormat="1" ht="15">
      <c r="A52" s="110">
        <v>45</v>
      </c>
      <c r="B52" s="108"/>
      <c r="C52" s="112"/>
      <c r="D52" s="112" t="s">
        <v>8</v>
      </c>
      <c r="E52" s="118">
        <v>-19591.091622518274</v>
      </c>
      <c r="F52" s="118">
        <v>-19088.69689293799</v>
      </c>
      <c r="G52" s="118">
        <v>-18586.30216335771</v>
      </c>
      <c r="H52" s="118">
        <v>-18083.90743377742</v>
      </c>
      <c r="I52" s="156"/>
      <c r="J52" s="118">
        <v>-17581.512704197135</v>
      </c>
      <c r="K52" s="118">
        <v>-17079.117974616853</v>
      </c>
      <c r="L52" s="118">
        <v>-16576.72643928589</v>
      </c>
      <c r="M52" s="118">
        <v>-16082.463747089432</v>
      </c>
      <c r="N52" s="156"/>
      <c r="O52" s="118">
        <v>-15588.201054892976</v>
      </c>
      <c r="P52" s="118">
        <v>-15093.938362696534</v>
      </c>
      <c r="Q52" s="118">
        <v>-14599.67567050007</v>
      </c>
      <c r="R52" s="156"/>
      <c r="S52" s="118">
        <v>-14105.41297830362</v>
      </c>
      <c r="T52" s="118">
        <v>-13611.150286107164</v>
      </c>
      <c r="U52" s="119">
        <f>((E52/2)+SUM(F52:S52)+(T52/2))/12</f>
        <v>-16588.923031330694</v>
      </c>
    </row>
    <row r="53" spans="1:21" s="109" customFormat="1" ht="16.5" thickBot="1">
      <c r="A53" s="110">
        <v>46</v>
      </c>
      <c r="B53" s="121"/>
      <c r="C53" s="112"/>
      <c r="D53" s="122" t="s">
        <v>4</v>
      </c>
      <c r="E53" s="132">
        <f aca="true" t="shared" si="7" ref="E53:U53">SUM(E49:E52)</f>
        <v>-2408459.5898474446</v>
      </c>
      <c r="F53" s="132">
        <f t="shared" si="7"/>
        <v>-2376928.883155352</v>
      </c>
      <c r="G53" s="132">
        <f t="shared" si="7"/>
        <v>-2345398.1764632585</v>
      </c>
      <c r="H53" s="132">
        <f t="shared" si="7"/>
        <v>-2313867.4697711663</v>
      </c>
      <c r="I53" s="119"/>
      <c r="J53" s="132">
        <f t="shared" si="7"/>
        <v>-2282336.7630790747</v>
      </c>
      <c r="K53" s="132">
        <f t="shared" si="7"/>
        <v>-2250806.0563869816</v>
      </c>
      <c r="L53" s="132">
        <f t="shared" si="7"/>
        <v>-2219666.0000000005</v>
      </c>
      <c r="M53" s="132">
        <f t="shared" si="7"/>
        <v>-2188677.6954899756</v>
      </c>
      <c r="N53" s="119"/>
      <c r="O53" s="132">
        <f t="shared" si="7"/>
        <v>-2157657.362156642</v>
      </c>
      <c r="P53" s="132">
        <f t="shared" si="7"/>
        <v>-2126605</v>
      </c>
      <c r="Q53" s="132">
        <f t="shared" si="7"/>
        <v>-2095584.666666667</v>
      </c>
      <c r="R53" s="119"/>
      <c r="S53" s="132">
        <f t="shared" si="7"/>
        <v>-2064564.3333333333</v>
      </c>
      <c r="T53" s="132">
        <f t="shared" si="7"/>
        <v>-2033543.9999999993</v>
      </c>
      <c r="U53" s="132">
        <f t="shared" si="7"/>
        <v>-2220257.8501188476</v>
      </c>
    </row>
    <row r="54" spans="1:21" s="109" customFormat="1" ht="15">
      <c r="A54" s="110">
        <v>47</v>
      </c>
      <c r="B54" s="110"/>
      <c r="C54" s="112"/>
      <c r="D54" s="108" t="s">
        <v>1</v>
      </c>
      <c r="E54" s="113" t="s">
        <v>3</v>
      </c>
      <c r="F54" s="113" t="s">
        <v>3</v>
      </c>
      <c r="G54" s="113" t="s">
        <v>3</v>
      </c>
      <c r="H54" s="113" t="s">
        <v>3</v>
      </c>
      <c r="I54" s="113"/>
      <c r="J54" s="113" t="s">
        <v>3</v>
      </c>
      <c r="K54" s="113" t="s">
        <v>3</v>
      </c>
      <c r="L54" s="113" t="s">
        <v>3</v>
      </c>
      <c r="M54" s="113" t="s">
        <v>3</v>
      </c>
      <c r="N54" s="113"/>
      <c r="O54" s="113" t="s">
        <v>3</v>
      </c>
      <c r="P54" s="113" t="s">
        <v>3</v>
      </c>
      <c r="Q54" s="113" t="s">
        <v>3</v>
      </c>
      <c r="R54" s="113"/>
      <c r="S54" s="113" t="s">
        <v>3</v>
      </c>
      <c r="T54" s="113" t="s">
        <v>3</v>
      </c>
      <c r="U54" s="112"/>
    </row>
    <row r="55" spans="1:21" s="109" customFormat="1" ht="15.75">
      <c r="A55" s="110">
        <v>48</v>
      </c>
      <c r="B55" s="108"/>
      <c r="C55" s="108"/>
      <c r="D55" s="108"/>
      <c r="E55" s="115">
        <v>39629</v>
      </c>
      <c r="F55" s="115">
        <v>39660</v>
      </c>
      <c r="G55" s="115">
        <v>39691</v>
      </c>
      <c r="H55" s="115">
        <v>39721</v>
      </c>
      <c r="I55" s="115"/>
      <c r="J55" s="115">
        <v>39752</v>
      </c>
      <c r="K55" s="115">
        <v>39782</v>
      </c>
      <c r="L55" s="115">
        <v>39813</v>
      </c>
      <c r="M55" s="115">
        <v>39844</v>
      </c>
      <c r="N55" s="115"/>
      <c r="O55" s="115">
        <v>39872</v>
      </c>
      <c r="P55" s="115">
        <v>39903</v>
      </c>
      <c r="Q55" s="115">
        <v>39933</v>
      </c>
      <c r="R55" s="115"/>
      <c r="S55" s="115">
        <v>39964</v>
      </c>
      <c r="T55" s="115">
        <v>39994</v>
      </c>
      <c r="U55" s="117" t="s">
        <v>0</v>
      </c>
    </row>
    <row r="56" spans="1:21" s="109" customFormat="1" ht="15">
      <c r="A56" s="110">
        <v>49</v>
      </c>
      <c r="B56" s="110" t="s">
        <v>120</v>
      </c>
      <c r="C56" s="112" t="s">
        <v>33</v>
      </c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8"/>
    </row>
    <row r="57" spans="1:21" s="109" customFormat="1" ht="15">
      <c r="A57" s="110">
        <v>50</v>
      </c>
      <c r="B57" s="108"/>
      <c r="C57" s="112"/>
      <c r="D57" s="112" t="s">
        <v>5</v>
      </c>
      <c r="E57" s="118">
        <v>-4929567.848769659</v>
      </c>
      <c r="F57" s="118">
        <v>-4788660.169514623</v>
      </c>
      <c r="G57" s="118">
        <v>-4593468.122884481</v>
      </c>
      <c r="H57" s="118">
        <v>-6249326.899435601</v>
      </c>
      <c r="I57" s="156"/>
      <c r="J57" s="118">
        <v>-6219476.748805797</v>
      </c>
      <c r="K57" s="118">
        <v>-6197287.509910639</v>
      </c>
      <c r="L57" s="118">
        <v>-6208995.318946085</v>
      </c>
      <c r="M57" s="118">
        <v>-6210216.421123274</v>
      </c>
      <c r="N57" s="156"/>
      <c r="O57" s="118">
        <v>-6098394.963325018</v>
      </c>
      <c r="P57" s="118">
        <v>-5962838.208638541</v>
      </c>
      <c r="Q57" s="118">
        <v>-5816565.443424567</v>
      </c>
      <c r="R57" s="156"/>
      <c r="S57" s="118">
        <v>-5579055.664638629</v>
      </c>
      <c r="T57" s="118">
        <v>-5415339.188418953</v>
      </c>
      <c r="U57" s="119">
        <f>((E57/2)+SUM(F57:S57)+(T57/2))/12</f>
        <v>-5758061.582436796</v>
      </c>
    </row>
    <row r="58" spans="1:21" s="109" customFormat="1" ht="15">
      <c r="A58" s="110">
        <v>51</v>
      </c>
      <c r="B58" s="108"/>
      <c r="C58" s="112"/>
      <c r="D58" s="112" t="s">
        <v>6</v>
      </c>
      <c r="E58" s="118">
        <v>-3311297.0833597234</v>
      </c>
      <c r="F58" s="118">
        <v>-3328819.1743251886</v>
      </c>
      <c r="G58" s="118">
        <v>-3351613.1924339486</v>
      </c>
      <c r="H58" s="118">
        <v>-3366814.5401268443</v>
      </c>
      <c r="I58" s="156"/>
      <c r="J58" s="118">
        <v>-3374119.56216668</v>
      </c>
      <c r="K58" s="118">
        <v>-3378018.785932264</v>
      </c>
      <c r="L58" s="118">
        <v>-3312451.8758868393</v>
      </c>
      <c r="M58" s="118">
        <v>-3299298.8182822294</v>
      </c>
      <c r="N58" s="156"/>
      <c r="O58" s="118">
        <v>-3312933.8481442058</v>
      </c>
      <c r="P58" s="118">
        <v>-3323717.8999593295</v>
      </c>
      <c r="Q58" s="118">
        <v>-3348615.250084102</v>
      </c>
      <c r="R58" s="156"/>
      <c r="S58" s="118">
        <v>-3383367.2369301626</v>
      </c>
      <c r="T58" s="118">
        <v>-3402481.071774923</v>
      </c>
      <c r="U58" s="119">
        <f>((E58/2)+SUM(F58:S58)+(T58/2))/12</f>
        <v>-3344721.6051532603</v>
      </c>
    </row>
    <row r="59" spans="1:21" s="109" customFormat="1" ht="15">
      <c r="A59" s="110">
        <v>52</v>
      </c>
      <c r="B59" s="108"/>
      <c r="C59" s="112"/>
      <c r="D59" s="112" t="s">
        <v>7</v>
      </c>
      <c r="E59" s="118">
        <v>-110734766.1642654</v>
      </c>
      <c r="F59" s="118">
        <v>-111335540.05450165</v>
      </c>
      <c r="G59" s="118">
        <v>-112004236.67619315</v>
      </c>
      <c r="H59" s="118">
        <v>-112658183.40839197</v>
      </c>
      <c r="I59" s="156"/>
      <c r="J59" s="118">
        <v>-113202092.83921857</v>
      </c>
      <c r="K59" s="118">
        <v>-113416657.13018769</v>
      </c>
      <c r="L59" s="118">
        <v>-111539678.06392395</v>
      </c>
      <c r="M59" s="118">
        <v>-111881835.58318111</v>
      </c>
      <c r="N59" s="156"/>
      <c r="O59" s="118">
        <v>-112191313.29954532</v>
      </c>
      <c r="P59" s="118">
        <v>-112549488.6880612</v>
      </c>
      <c r="Q59" s="118">
        <v>-113152262.3453893</v>
      </c>
      <c r="R59" s="156"/>
      <c r="S59" s="118">
        <v>-114029393.6731374</v>
      </c>
      <c r="T59" s="118">
        <v>-114630277.942896</v>
      </c>
      <c r="U59" s="119">
        <f>((E59/2)+SUM(F59:S59)+(T59/2))/12</f>
        <v>-112553600.31794266</v>
      </c>
    </row>
    <row r="60" spans="1:21" s="109" customFormat="1" ht="15">
      <c r="A60" s="110">
        <v>53</v>
      </c>
      <c r="B60" s="108"/>
      <c r="C60" s="112"/>
      <c r="D60" s="112" t="s">
        <v>8</v>
      </c>
      <c r="E60" s="118">
        <v>-759493.8929175012</v>
      </c>
      <c r="F60" s="118">
        <v>-781270.7527303641</v>
      </c>
      <c r="G60" s="118">
        <v>-810035.0576881183</v>
      </c>
      <c r="H60" s="118">
        <v>-1008511.5105342066</v>
      </c>
      <c r="I60" s="156"/>
      <c r="J60" s="118">
        <v>-990966.6126665197</v>
      </c>
      <c r="K60" s="118">
        <v>-972216.0724231992</v>
      </c>
      <c r="L60" s="118">
        <v>-982672.7412431118</v>
      </c>
      <c r="M60" s="118">
        <v>-1023447.8548848846</v>
      </c>
      <c r="N60" s="156"/>
      <c r="O60" s="118">
        <v>-1051822.7348900763</v>
      </c>
      <c r="P60" s="118">
        <v>-1072495.6814686186</v>
      </c>
      <c r="Q60" s="118">
        <v>-1095170.8615211009</v>
      </c>
      <c r="R60" s="156"/>
      <c r="S60" s="118">
        <v>-1131913.9570264807</v>
      </c>
      <c r="T60" s="118">
        <v>-1157298.7969101395</v>
      </c>
      <c r="U60" s="120">
        <f>((E60/2)+SUM(F60:S60)+(T60/2))/12</f>
        <v>-989910.0151658751</v>
      </c>
    </row>
    <row r="61" spans="1:21" s="109" customFormat="1" ht="16.5" thickBot="1">
      <c r="A61" s="110">
        <v>54</v>
      </c>
      <c r="B61" s="121"/>
      <c r="C61" s="112"/>
      <c r="D61" s="122" t="s">
        <v>4</v>
      </c>
      <c r="E61" s="132">
        <f aca="true" t="shared" si="8" ref="E61:S61">SUM(E57:E60)</f>
        <v>-119735124.98931228</v>
      </c>
      <c r="F61" s="132">
        <f t="shared" si="8"/>
        <v>-120234290.15107183</v>
      </c>
      <c r="G61" s="132">
        <f t="shared" si="8"/>
        <v>-120759353.0491997</v>
      </c>
      <c r="H61" s="132">
        <f t="shared" si="8"/>
        <v>-123282836.35848862</v>
      </c>
      <c r="I61" s="119"/>
      <c r="J61" s="132">
        <f t="shared" si="8"/>
        <v>-123786655.76285757</v>
      </c>
      <c r="K61" s="132">
        <f t="shared" si="8"/>
        <v>-123964179.4984538</v>
      </c>
      <c r="L61" s="132">
        <f t="shared" si="8"/>
        <v>-122043797.99999999</v>
      </c>
      <c r="M61" s="132">
        <f>SUM(M57:M60)</f>
        <v>-122414798.67747149</v>
      </c>
      <c r="N61" s="119"/>
      <c r="O61" s="132">
        <f t="shared" si="8"/>
        <v>-122654464.84590462</v>
      </c>
      <c r="P61" s="132">
        <f t="shared" si="8"/>
        <v>-122908540.47812769</v>
      </c>
      <c r="Q61" s="132">
        <f t="shared" si="8"/>
        <v>-123412613.90041907</v>
      </c>
      <c r="R61" s="119"/>
      <c r="S61" s="132">
        <f t="shared" si="8"/>
        <v>-124123730.53173268</v>
      </c>
      <c r="T61" s="132">
        <f>SUM(T57:T60)</f>
        <v>-124605397</v>
      </c>
      <c r="U61" s="132">
        <f>SUM(U57:U60)</f>
        <v>-122646293.5206986</v>
      </c>
    </row>
    <row r="62" spans="2:22" s="109" customFormat="1" ht="15">
      <c r="B62" s="109" t="s">
        <v>253</v>
      </c>
      <c r="D62" s="11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6"/>
      <c r="V62" s="22"/>
    </row>
    <row r="63" spans="2:22" s="109" customFormat="1" ht="15">
      <c r="B63" s="109" t="s">
        <v>252</v>
      </c>
      <c r="D63" s="11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6"/>
      <c r="V63" s="22"/>
    </row>
    <row r="64" spans="2:22" s="109" customFormat="1" ht="15">
      <c r="B64" s="109" t="s">
        <v>254</v>
      </c>
      <c r="D64" s="112"/>
      <c r="E64" s="14"/>
      <c r="F64" s="14"/>
      <c r="G64" s="14"/>
      <c r="H64" s="14"/>
      <c r="I64" s="14"/>
      <c r="J64" s="14"/>
      <c r="K64" s="14"/>
      <c r="L64" s="14"/>
      <c r="M64" s="11"/>
      <c r="N64" s="11"/>
      <c r="O64" s="11"/>
      <c r="P64" s="11"/>
      <c r="Q64" s="11"/>
      <c r="R64" s="11"/>
      <c r="S64" s="11"/>
      <c r="T64" s="11"/>
      <c r="U64" s="6"/>
      <c r="V64" s="22"/>
    </row>
    <row r="65" spans="2:22" s="109" customFormat="1" ht="15">
      <c r="B65" s="109" t="s">
        <v>255</v>
      </c>
      <c r="D65" s="112"/>
      <c r="E65" s="6"/>
      <c r="F65" s="6"/>
      <c r="G65" s="6"/>
      <c r="H65" s="6"/>
      <c r="I65" s="6"/>
      <c r="J65" s="6"/>
      <c r="K65" s="6"/>
      <c r="L65" s="6"/>
      <c r="M65" s="6"/>
      <c r="N65" s="6"/>
      <c r="O65" s="11"/>
      <c r="P65" s="11"/>
      <c r="Q65" s="11"/>
      <c r="R65" s="11"/>
      <c r="S65" s="11"/>
      <c r="T65" s="11"/>
      <c r="U65" s="6"/>
      <c r="V65" s="22"/>
    </row>
    <row r="66" spans="2:22" s="109" customFormat="1" ht="15">
      <c r="B66" s="109" t="s">
        <v>256</v>
      </c>
      <c r="D66" s="108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1"/>
      <c r="P66" s="11"/>
      <c r="Q66" s="11"/>
      <c r="R66" s="11"/>
      <c r="S66" s="11"/>
      <c r="T66" s="11"/>
      <c r="U66" s="6"/>
      <c r="V66" s="22"/>
    </row>
    <row r="67" spans="2:22" s="109" customFormat="1" ht="15">
      <c r="B67" s="109" t="s">
        <v>257</v>
      </c>
      <c r="D67" s="108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1"/>
      <c r="P67" s="14"/>
      <c r="Q67" s="11"/>
      <c r="R67" s="11"/>
      <c r="S67" s="11"/>
      <c r="T67" s="11"/>
      <c r="U67" s="6"/>
      <c r="V67" s="22"/>
    </row>
    <row r="68" spans="2:22" s="109" customFormat="1" ht="15">
      <c r="B68" s="109" t="s">
        <v>258</v>
      </c>
      <c r="D68" s="108"/>
      <c r="E68" s="6"/>
      <c r="F68" s="6"/>
      <c r="G68" s="6"/>
      <c r="H68" s="6"/>
      <c r="I68" s="6"/>
      <c r="J68" s="6"/>
      <c r="K68" s="6"/>
      <c r="L68" s="6"/>
      <c r="M68" s="6"/>
      <c r="N68" s="6"/>
      <c r="O68" s="11"/>
      <c r="P68" s="6"/>
      <c r="Q68" s="6"/>
      <c r="R68" s="6"/>
      <c r="S68" s="11"/>
      <c r="T68" s="11"/>
      <c r="U68" s="6"/>
      <c r="V68" s="22"/>
    </row>
    <row r="69" spans="2:22" s="109" customFormat="1" ht="15">
      <c r="B69" s="109" t="s">
        <v>259</v>
      </c>
      <c r="D69" s="108"/>
      <c r="E69" s="6"/>
      <c r="F69" s="6"/>
      <c r="G69" s="6"/>
      <c r="H69" s="6"/>
      <c r="I69" s="6"/>
      <c r="J69" s="6"/>
      <c r="K69" s="6"/>
      <c r="L69" s="6"/>
      <c r="M69" s="6"/>
      <c r="N69" s="6"/>
      <c r="O69" s="11"/>
      <c r="P69" s="6"/>
      <c r="Q69" s="6"/>
      <c r="R69" s="6"/>
      <c r="S69" s="6"/>
      <c r="T69" s="6"/>
      <c r="U69" s="6"/>
      <c r="V69" s="22"/>
    </row>
    <row r="70" spans="2:22" s="109" customFormat="1" ht="15">
      <c r="B70" s="109" t="s">
        <v>260</v>
      </c>
      <c r="D70" s="108"/>
      <c r="E70" s="6"/>
      <c r="F70" s="6"/>
      <c r="G70" s="6"/>
      <c r="H70" s="6"/>
      <c r="I70" s="6"/>
      <c r="J70" s="6"/>
      <c r="K70" s="6"/>
      <c r="L70" s="6"/>
      <c r="M70" s="6"/>
      <c r="N70" s="6"/>
      <c r="O70" s="11"/>
      <c r="P70" s="6"/>
      <c r="Q70" s="6"/>
      <c r="R70" s="6"/>
      <c r="S70" s="6"/>
      <c r="T70" s="6"/>
      <c r="U70" s="6"/>
      <c r="V70" s="22"/>
    </row>
    <row r="71" spans="2:22" s="109" customFormat="1" ht="15">
      <c r="B71" s="109" t="s">
        <v>261</v>
      </c>
      <c r="D71" s="108"/>
      <c r="E71" s="6"/>
      <c r="F71" s="6"/>
      <c r="G71" s="6"/>
      <c r="H71" s="6"/>
      <c r="I71" s="6"/>
      <c r="J71" s="6"/>
      <c r="K71" s="6"/>
      <c r="L71" s="6"/>
      <c r="M71" s="6"/>
      <c r="N71" s="6"/>
      <c r="O71" s="11"/>
      <c r="P71" s="6"/>
      <c r="Q71" s="6"/>
      <c r="R71" s="6"/>
      <c r="S71" s="6"/>
      <c r="T71" s="6"/>
      <c r="U71" s="6"/>
      <c r="V71" s="22"/>
    </row>
    <row r="72" spans="2:22" s="109" customFormat="1" ht="15">
      <c r="B72" s="109" t="s">
        <v>262</v>
      </c>
      <c r="D72" s="108"/>
      <c r="E72" s="16"/>
      <c r="F72" s="12"/>
      <c r="G72" s="12"/>
      <c r="H72" s="12"/>
      <c r="I72" s="173"/>
      <c r="J72" s="12"/>
      <c r="K72" s="12"/>
      <c r="L72" s="12"/>
      <c r="M72" s="12"/>
      <c r="N72" s="173"/>
      <c r="O72" s="16"/>
      <c r="P72" s="12"/>
      <c r="Q72" s="12"/>
      <c r="R72" s="173"/>
      <c r="S72" s="12"/>
      <c r="T72" s="12"/>
      <c r="U72" s="12"/>
      <c r="V72" s="22"/>
    </row>
    <row r="73" spans="2:22" s="109" customFormat="1" ht="15">
      <c r="B73" s="109" t="s">
        <v>264</v>
      </c>
      <c r="D73" s="108"/>
      <c r="E73" s="13"/>
      <c r="F73" s="13"/>
      <c r="G73" s="13"/>
      <c r="H73" s="13"/>
      <c r="I73" s="174"/>
      <c r="J73" s="13"/>
      <c r="K73" s="13"/>
      <c r="L73" s="13"/>
      <c r="M73" s="13"/>
      <c r="N73" s="174"/>
      <c r="O73" s="13"/>
      <c r="P73" s="13"/>
      <c r="Q73" s="13"/>
      <c r="R73" s="174"/>
      <c r="S73" s="13"/>
      <c r="T73" s="13"/>
      <c r="U73" s="13"/>
      <c r="V73" s="22"/>
    </row>
    <row r="74" spans="2:22" s="109" customFormat="1" ht="15">
      <c r="B74" s="109" t="s">
        <v>263</v>
      </c>
      <c r="D74" s="108"/>
      <c r="E74" s="9"/>
      <c r="F74" s="9"/>
      <c r="G74" s="9"/>
      <c r="H74" s="9"/>
      <c r="I74" s="175"/>
      <c r="J74" s="9"/>
      <c r="K74" s="9"/>
      <c r="L74" s="9"/>
      <c r="M74" s="9"/>
      <c r="N74" s="175"/>
      <c r="O74" s="9"/>
      <c r="P74" s="9"/>
      <c r="Q74" s="9"/>
      <c r="R74" s="175"/>
      <c r="S74" s="9"/>
      <c r="T74" s="9"/>
      <c r="U74" s="9"/>
      <c r="V74" s="22"/>
    </row>
    <row r="75" spans="2:22" s="109" customFormat="1" ht="15">
      <c r="B75" s="109" t="s">
        <v>265</v>
      </c>
      <c r="D75" s="108"/>
      <c r="E75" s="9"/>
      <c r="F75" s="9"/>
      <c r="G75" s="9"/>
      <c r="H75" s="9"/>
      <c r="I75" s="175"/>
      <c r="J75" s="9"/>
      <c r="K75" s="9"/>
      <c r="L75" s="9"/>
      <c r="M75" s="9"/>
      <c r="N75" s="175"/>
      <c r="O75" s="9"/>
      <c r="P75" s="9"/>
      <c r="Q75" s="9"/>
      <c r="R75" s="175"/>
      <c r="S75" s="9"/>
      <c r="T75" s="9"/>
      <c r="U75" s="9"/>
      <c r="V75" s="22"/>
    </row>
    <row r="76" spans="2:22" s="109" customFormat="1" ht="15">
      <c r="B76" s="109" t="s">
        <v>266</v>
      </c>
      <c r="D76" s="108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22"/>
    </row>
    <row r="77" spans="2:22" s="109" customFormat="1" ht="15">
      <c r="B77" s="109" t="s">
        <v>267</v>
      </c>
      <c r="D77" s="108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22"/>
    </row>
    <row r="78" spans="2:22" s="109" customFormat="1" ht="15">
      <c r="B78" s="109" t="s">
        <v>269</v>
      </c>
      <c r="D78" s="108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22"/>
    </row>
    <row r="79" spans="2:22" s="109" customFormat="1" ht="15">
      <c r="B79" s="109" t="s">
        <v>268</v>
      </c>
      <c r="D79" s="108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6"/>
      <c r="V79" s="22"/>
    </row>
    <row r="80" spans="2:22" s="109" customFormat="1" ht="15">
      <c r="B80" s="124" t="s">
        <v>270</v>
      </c>
      <c r="D80" s="108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6"/>
      <c r="V80" s="22"/>
    </row>
    <row r="81" spans="2:22" s="109" customFormat="1" ht="15">
      <c r="B81" s="124" t="s">
        <v>271</v>
      </c>
      <c r="C81" s="133"/>
      <c r="D81" s="108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6"/>
      <c r="V81" s="22"/>
    </row>
    <row r="82" spans="2:21" ht="12.75">
      <c r="B82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4"/>
    </row>
    <row r="83" spans="2:21" ht="12.75">
      <c r="B83"/>
      <c r="C83"/>
      <c r="D83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6"/>
    </row>
    <row r="84" spans="2:21" ht="12.75">
      <c r="B84"/>
      <c r="C84"/>
      <c r="D84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6"/>
    </row>
    <row r="85" spans="2:21" ht="12.75">
      <c r="B85"/>
      <c r="C85"/>
      <c r="D85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6"/>
    </row>
    <row r="86" spans="2:21" ht="12.75">
      <c r="B86"/>
      <c r="C86"/>
      <c r="D86"/>
      <c r="E86" s="14"/>
      <c r="F86" s="14"/>
      <c r="G86" s="14"/>
      <c r="H86" s="14"/>
      <c r="I86" s="14"/>
      <c r="J86" s="14"/>
      <c r="K86" s="14"/>
      <c r="L86" s="14"/>
      <c r="M86" s="11"/>
      <c r="N86" s="11"/>
      <c r="O86" s="11"/>
      <c r="P86" s="11"/>
      <c r="Q86" s="11"/>
      <c r="R86" s="11"/>
      <c r="S86" s="11"/>
      <c r="T86" s="11"/>
      <c r="U86" s="6"/>
    </row>
    <row r="87" spans="2:21" ht="12.75">
      <c r="B87"/>
      <c r="C87"/>
      <c r="D87"/>
      <c r="E87" s="6"/>
      <c r="F87" s="6"/>
      <c r="G87" s="6"/>
      <c r="H87" s="6"/>
      <c r="I87" s="6"/>
      <c r="J87" s="6"/>
      <c r="K87" s="6"/>
      <c r="L87" s="6"/>
      <c r="M87" s="6"/>
      <c r="N87" s="6"/>
      <c r="O87" s="11"/>
      <c r="P87" s="11"/>
      <c r="Q87" s="11"/>
      <c r="R87" s="11"/>
      <c r="S87" s="11"/>
      <c r="T87" s="11"/>
      <c r="U87" s="6"/>
    </row>
    <row r="88" spans="2:21" ht="12.75">
      <c r="B88"/>
      <c r="C88"/>
      <c r="D88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1"/>
      <c r="P88" s="11"/>
      <c r="Q88" s="11"/>
      <c r="R88" s="11"/>
      <c r="S88" s="11"/>
      <c r="T88" s="11"/>
      <c r="U88" s="6"/>
    </row>
    <row r="89" spans="2:21" ht="12.75">
      <c r="B89"/>
      <c r="C89"/>
      <c r="D89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1"/>
      <c r="R89" s="11"/>
      <c r="S89" s="11"/>
      <c r="T89" s="11"/>
      <c r="U89" s="6"/>
    </row>
    <row r="90" spans="2:21" ht="12.75">
      <c r="B90"/>
      <c r="C90"/>
      <c r="D90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11"/>
      <c r="T90" s="11"/>
      <c r="U90" s="6"/>
    </row>
    <row r="91" spans="2:20" ht="12.75">
      <c r="B91"/>
      <c r="C91"/>
      <c r="D91"/>
      <c r="T91" s="5"/>
    </row>
    <row r="92" spans="2:20" ht="12.75">
      <c r="B92" s="1"/>
      <c r="C92" s="15"/>
      <c r="D92" s="15"/>
      <c r="T92" s="5"/>
    </row>
    <row r="93" spans="2:20" ht="12.75">
      <c r="B93" s="1"/>
      <c r="C93" s="1"/>
      <c r="D93" s="1"/>
      <c r="T93" s="5"/>
    </row>
    <row r="94" spans="2:20" ht="12.75">
      <c r="B94"/>
      <c r="C94"/>
      <c r="D94"/>
      <c r="T94" s="5"/>
    </row>
    <row r="95" spans="2:20" ht="12.75">
      <c r="B95"/>
      <c r="C95"/>
      <c r="D95"/>
      <c r="T95" s="5"/>
    </row>
    <row r="96" spans="2:20" ht="12.75">
      <c r="B96"/>
      <c r="C96"/>
      <c r="D96"/>
      <c r="T96" s="5"/>
    </row>
    <row r="97" spans="2:20" ht="12.75">
      <c r="B97"/>
      <c r="C97"/>
      <c r="D97"/>
      <c r="T97" s="5"/>
    </row>
    <row r="98" spans="2:20" ht="12.75">
      <c r="B98"/>
      <c r="C98"/>
      <c r="D98"/>
      <c r="T98" s="5"/>
    </row>
    <row r="99" spans="2:20" ht="12.75">
      <c r="B99"/>
      <c r="C99"/>
      <c r="D99"/>
      <c r="T99" s="5"/>
    </row>
    <row r="100" spans="2:20" ht="12.75">
      <c r="B100"/>
      <c r="C100"/>
      <c r="D100"/>
      <c r="T100" s="5"/>
    </row>
    <row r="101" spans="2:20" ht="12.75">
      <c r="B101"/>
      <c r="C101"/>
      <c r="D101"/>
      <c r="T101" s="5"/>
    </row>
    <row r="102" spans="2:20" ht="12.75">
      <c r="B102" s="11"/>
      <c r="C102" s="11"/>
      <c r="D102" s="11"/>
      <c r="T102" s="5"/>
    </row>
    <row r="103" spans="2:20" ht="12.75">
      <c r="B103"/>
      <c r="C103"/>
      <c r="D103"/>
      <c r="T103" s="5"/>
    </row>
    <row r="104" spans="2:20" ht="12.75">
      <c r="B104"/>
      <c r="C104"/>
      <c r="D104"/>
      <c r="T104" s="5"/>
    </row>
    <row r="105" spans="2:20" ht="12.75">
      <c r="B105"/>
      <c r="C105"/>
      <c r="D105"/>
      <c r="T105" s="5"/>
    </row>
    <row r="106" spans="2:20" ht="12.75">
      <c r="B106"/>
      <c r="C106"/>
      <c r="D106"/>
      <c r="T106" s="5"/>
    </row>
    <row r="107" spans="2:20" ht="12.75">
      <c r="B107"/>
      <c r="C107"/>
      <c r="D107"/>
      <c r="T107" s="5"/>
    </row>
    <row r="108" spans="2:20" ht="12.75">
      <c r="B108"/>
      <c r="C108"/>
      <c r="D108"/>
      <c r="T108" s="5"/>
    </row>
    <row r="109" spans="2:22" ht="12.75">
      <c r="B109"/>
      <c r="C109"/>
      <c r="D109"/>
      <c r="E109" s="18"/>
      <c r="F109" s="18"/>
      <c r="G109" s="18"/>
      <c r="H109" s="18"/>
      <c r="I109" s="23"/>
      <c r="J109" s="18"/>
      <c r="K109" s="18"/>
      <c r="L109" s="18"/>
      <c r="M109" s="18"/>
      <c r="N109" s="23"/>
      <c r="O109" s="18"/>
      <c r="P109" s="18"/>
      <c r="Q109" s="18"/>
      <c r="R109" s="23"/>
      <c r="S109" s="18"/>
      <c r="T109" s="18"/>
      <c r="U109" s="18"/>
      <c r="V109" s="23"/>
    </row>
    <row r="110" spans="2:20" ht="12.75">
      <c r="B110"/>
      <c r="C110"/>
      <c r="D110"/>
      <c r="T110" s="5"/>
    </row>
    <row r="111" ht="12.75">
      <c r="T111" s="5"/>
    </row>
    <row r="112" ht="12.75">
      <c r="T112" s="5"/>
    </row>
    <row r="113" ht="12.75">
      <c r="T113" s="5"/>
    </row>
    <row r="114" ht="12.75">
      <c r="T114" s="5"/>
    </row>
    <row r="115" ht="12.75">
      <c r="T115" s="5"/>
    </row>
    <row r="116" ht="12.75">
      <c r="T116" s="5"/>
    </row>
    <row r="117" ht="12.75">
      <c r="T117" s="5"/>
    </row>
    <row r="118" ht="12.75">
      <c r="T118" s="5"/>
    </row>
    <row r="119" ht="12.75">
      <c r="T119" s="5"/>
    </row>
    <row r="120" ht="12.75">
      <c r="T120" s="5"/>
    </row>
    <row r="121" ht="12.75">
      <c r="T121" s="5"/>
    </row>
    <row r="122" ht="12.75">
      <c r="T122" s="5"/>
    </row>
    <row r="123" ht="12.75">
      <c r="T123" s="5"/>
    </row>
    <row r="124" ht="12.75">
      <c r="T124" s="5"/>
    </row>
    <row r="125" ht="12.75">
      <c r="T125" s="5"/>
    </row>
    <row r="126" ht="12.75">
      <c r="T126" s="5"/>
    </row>
    <row r="127" ht="12.75">
      <c r="T127" s="5"/>
    </row>
    <row r="128" ht="12.75">
      <c r="T128" s="5"/>
    </row>
    <row r="129" spans="2:20" ht="12.75">
      <c r="B129" s="18"/>
      <c r="C129" s="18"/>
      <c r="D129" s="18"/>
      <c r="T129" s="5"/>
    </row>
    <row r="130" ht="12.75">
      <c r="T130" s="5"/>
    </row>
    <row r="131" spans="20:22" ht="12.75">
      <c r="T131" s="5"/>
      <c r="V131" s="17"/>
    </row>
    <row r="132" ht="12.75">
      <c r="T132" s="5"/>
    </row>
    <row r="133" ht="12.75">
      <c r="T133" s="5"/>
    </row>
    <row r="134" ht="12.75">
      <c r="T134" s="5"/>
    </row>
    <row r="135" ht="12.75">
      <c r="T135" s="5"/>
    </row>
    <row r="136" ht="12.75">
      <c r="T136" s="5"/>
    </row>
    <row r="137" ht="12.75">
      <c r="T137" s="5"/>
    </row>
    <row r="138" ht="12.75">
      <c r="T138" s="5"/>
    </row>
    <row r="139" spans="5:21" ht="12.75"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</row>
    <row r="140" ht="12.75">
      <c r="T140" s="5"/>
    </row>
    <row r="141" ht="12.75">
      <c r="T141" s="5"/>
    </row>
    <row r="142" ht="12.75">
      <c r="T142" s="5"/>
    </row>
    <row r="143" ht="12.75">
      <c r="T143" s="5"/>
    </row>
    <row r="144" ht="12.75">
      <c r="T144" s="5"/>
    </row>
    <row r="145" ht="12.75">
      <c r="T145" s="5"/>
    </row>
    <row r="146" ht="12.75">
      <c r="T146" s="5"/>
    </row>
    <row r="147" ht="12.75">
      <c r="T147" s="5"/>
    </row>
    <row r="148" ht="12.75">
      <c r="T148" s="5"/>
    </row>
    <row r="149" ht="12.75">
      <c r="T149" s="5"/>
    </row>
    <row r="150" ht="12.75">
      <c r="T150" s="5"/>
    </row>
    <row r="151" ht="12.75">
      <c r="T151" s="5"/>
    </row>
    <row r="152" ht="12.75">
      <c r="T152" s="5"/>
    </row>
    <row r="153" ht="12.75">
      <c r="T153" s="5"/>
    </row>
    <row r="154" ht="12.75">
      <c r="T154" s="5"/>
    </row>
    <row r="155" ht="12.75">
      <c r="T155" s="5"/>
    </row>
    <row r="156" ht="12.75">
      <c r="T156" s="5"/>
    </row>
    <row r="157" ht="12.75">
      <c r="T157" s="5"/>
    </row>
    <row r="158" ht="12.75">
      <c r="T158" s="5"/>
    </row>
    <row r="159" spans="2:20" ht="12.75">
      <c r="B159" s="17"/>
      <c r="C159" s="17"/>
      <c r="D159" s="17"/>
      <c r="T159" s="5"/>
    </row>
    <row r="160" ht="12.75">
      <c r="T160" s="5"/>
    </row>
    <row r="161" ht="12.75">
      <c r="T161" s="5"/>
    </row>
    <row r="162" ht="12.75">
      <c r="T162" s="5"/>
    </row>
    <row r="163" ht="12.75">
      <c r="T163" s="5"/>
    </row>
    <row r="164" ht="12.75">
      <c r="T164" s="5"/>
    </row>
    <row r="165" ht="12.75">
      <c r="T165" s="5"/>
    </row>
    <row r="166" ht="12.75">
      <c r="T166" s="5"/>
    </row>
    <row r="167" ht="12.75">
      <c r="T167" s="5"/>
    </row>
    <row r="168" ht="12.75">
      <c r="T168" s="5"/>
    </row>
    <row r="169" ht="12.75">
      <c r="T169" s="5"/>
    </row>
    <row r="170" ht="12.75">
      <c r="T170" s="5"/>
    </row>
    <row r="171" spans="19:20" ht="12.75">
      <c r="S171" s="19"/>
      <c r="T171" s="5"/>
    </row>
    <row r="172" spans="19:20" ht="12.75">
      <c r="S172" s="19"/>
      <c r="T172" s="5"/>
    </row>
    <row r="173" spans="19:20" ht="12.75">
      <c r="S173" s="19"/>
      <c r="T173" s="5"/>
    </row>
    <row r="174" spans="19:20" ht="12.75">
      <c r="S174" s="19"/>
      <c r="T174" s="5"/>
    </row>
    <row r="175" spans="19:20" ht="12.75">
      <c r="S175" s="19"/>
      <c r="T175" s="5"/>
    </row>
    <row r="176" spans="19:20" ht="12.75">
      <c r="S176" s="19"/>
      <c r="T176" s="5"/>
    </row>
    <row r="177" spans="19:20" ht="12.75">
      <c r="S177" s="19"/>
      <c r="T177" s="5"/>
    </row>
    <row r="178" spans="19:20" ht="12.75">
      <c r="S178" s="19"/>
      <c r="T178" s="5"/>
    </row>
    <row r="179" spans="19:20" ht="12.75">
      <c r="S179" s="19"/>
      <c r="T179" s="5"/>
    </row>
    <row r="180" spans="19:20" ht="12.75">
      <c r="S180" s="19"/>
      <c r="T180" s="5"/>
    </row>
    <row r="181" spans="19:20" ht="12.75">
      <c r="S181" s="19"/>
      <c r="T181" s="5"/>
    </row>
    <row r="182" spans="19:20" ht="12.75">
      <c r="S182" s="19"/>
      <c r="T182" s="5"/>
    </row>
    <row r="183" spans="19:20" ht="12.75">
      <c r="S183" s="19"/>
      <c r="T183" s="5"/>
    </row>
    <row r="184" spans="19:20" ht="12.75">
      <c r="S184" s="19"/>
      <c r="T184" s="5"/>
    </row>
    <row r="185" spans="19:20" ht="12.75">
      <c r="S185" s="19"/>
      <c r="T185" s="5"/>
    </row>
    <row r="186" spans="5:22" ht="12.75">
      <c r="E186" s="20"/>
      <c r="F186" s="20"/>
      <c r="G186" s="20"/>
      <c r="H186" s="20"/>
      <c r="I186" s="21"/>
      <c r="J186" s="20"/>
      <c r="K186" s="20"/>
      <c r="L186" s="20"/>
      <c r="M186" s="20"/>
      <c r="N186" s="21"/>
      <c r="O186" s="20"/>
      <c r="P186" s="20"/>
      <c r="Q186" s="20"/>
      <c r="R186" s="21"/>
      <c r="S186" s="20"/>
      <c r="T186" s="20"/>
      <c r="U186" s="20"/>
      <c r="V186" s="21"/>
    </row>
    <row r="187" spans="5:22" ht="12.75">
      <c r="E187" s="20"/>
      <c r="F187" s="20"/>
      <c r="G187" s="20"/>
      <c r="H187" s="20"/>
      <c r="I187" s="21"/>
      <c r="J187" s="20"/>
      <c r="K187" s="20"/>
      <c r="L187" s="20"/>
      <c r="M187" s="20"/>
      <c r="N187" s="21"/>
      <c r="O187" s="20"/>
      <c r="P187" s="20"/>
      <c r="Q187" s="20"/>
      <c r="R187" s="21"/>
      <c r="S187" s="20"/>
      <c r="T187" s="20"/>
      <c r="U187" s="20"/>
      <c r="V187" s="21"/>
    </row>
    <row r="188" spans="5:22" ht="12.75">
      <c r="E188" s="20"/>
      <c r="F188" s="20"/>
      <c r="G188" s="20"/>
      <c r="H188" s="20"/>
      <c r="I188" s="21"/>
      <c r="J188" s="20"/>
      <c r="K188" s="20"/>
      <c r="L188" s="20"/>
      <c r="M188" s="20"/>
      <c r="N188" s="21"/>
      <c r="O188" s="20"/>
      <c r="P188" s="20"/>
      <c r="Q188" s="20"/>
      <c r="R188" s="21"/>
      <c r="S188" s="20"/>
      <c r="T188" s="20"/>
      <c r="U188" s="20"/>
      <c r="V188" s="21"/>
    </row>
    <row r="189" spans="5:22" ht="12.75">
      <c r="E189" s="20"/>
      <c r="F189" s="20"/>
      <c r="G189" s="20"/>
      <c r="H189" s="20"/>
      <c r="I189" s="21"/>
      <c r="J189" s="20"/>
      <c r="K189" s="20"/>
      <c r="L189" s="20"/>
      <c r="M189" s="20"/>
      <c r="N189" s="21"/>
      <c r="O189" s="20"/>
      <c r="P189" s="20"/>
      <c r="Q189" s="20"/>
      <c r="R189" s="21"/>
      <c r="S189" s="20"/>
      <c r="T189" s="20"/>
      <c r="U189" s="20"/>
      <c r="V189" s="21"/>
    </row>
    <row r="190" spans="19:20" ht="12.75">
      <c r="S190" s="19"/>
      <c r="T190" s="5"/>
    </row>
    <row r="191" spans="19:20" ht="12.75">
      <c r="S191" s="19"/>
      <c r="T191" s="5"/>
    </row>
    <row r="192" spans="19:20" ht="12.75">
      <c r="S192" s="19"/>
      <c r="T192" s="5"/>
    </row>
    <row r="193" spans="19:20" ht="12.75">
      <c r="S193" s="19"/>
      <c r="T193" s="5"/>
    </row>
    <row r="194" spans="19:20" ht="12.75">
      <c r="S194" s="19"/>
      <c r="T194" s="5"/>
    </row>
    <row r="195" spans="19:20" ht="12.75">
      <c r="S195" s="19"/>
      <c r="T195" s="5"/>
    </row>
    <row r="196" spans="19:20" ht="12.75">
      <c r="S196" s="19"/>
      <c r="T196" s="5"/>
    </row>
    <row r="197" spans="19:20" ht="12.75">
      <c r="S197" s="19"/>
      <c r="T197" s="5"/>
    </row>
    <row r="198" spans="19:20" ht="12.75">
      <c r="S198" s="19"/>
      <c r="T198" s="5"/>
    </row>
    <row r="199" spans="19:20" ht="12.75">
      <c r="S199" s="19"/>
      <c r="T199" s="5"/>
    </row>
    <row r="200" spans="19:20" ht="12.75">
      <c r="S200" s="19"/>
      <c r="T200" s="5"/>
    </row>
    <row r="201" spans="19:20" ht="12.75">
      <c r="S201" s="19"/>
      <c r="T201" s="5"/>
    </row>
    <row r="202" spans="19:20" ht="12.75">
      <c r="S202" s="19"/>
      <c r="T202" s="5"/>
    </row>
    <row r="203" spans="19:20" ht="12.75">
      <c r="S203" s="19"/>
      <c r="T203" s="5"/>
    </row>
    <row r="204" spans="19:20" ht="12.75">
      <c r="S204" s="19"/>
      <c r="T204" s="5"/>
    </row>
    <row r="205" spans="19:20" ht="12.75">
      <c r="S205" s="19"/>
      <c r="T205" s="5"/>
    </row>
    <row r="206" spans="2:20" ht="12.75">
      <c r="B206" s="20"/>
      <c r="C206" s="20"/>
      <c r="D206" s="20"/>
      <c r="S206" s="19"/>
      <c r="T206" s="5"/>
    </row>
    <row r="207" spans="2:20" ht="12.75">
      <c r="B207" s="20"/>
      <c r="C207" s="20"/>
      <c r="D207" s="20"/>
      <c r="S207" s="19"/>
      <c r="T207" s="5"/>
    </row>
    <row r="208" spans="2:20" ht="12.75">
      <c r="B208" s="20"/>
      <c r="C208" s="20"/>
      <c r="D208" s="20"/>
      <c r="S208" s="19"/>
      <c r="T208" s="5"/>
    </row>
    <row r="209" spans="2:20" ht="12.75">
      <c r="B209" s="20"/>
      <c r="C209" s="20"/>
      <c r="D209" s="20"/>
      <c r="S209" s="19"/>
      <c r="T209" s="5"/>
    </row>
    <row r="210" spans="19:20" ht="12.75">
      <c r="S210" s="19"/>
      <c r="T210" s="5"/>
    </row>
    <row r="211" spans="19:20" ht="12.75">
      <c r="S211" s="19"/>
      <c r="T211" s="5"/>
    </row>
    <row r="212" spans="19:20" ht="12.75">
      <c r="S212" s="19"/>
      <c r="T212" s="5"/>
    </row>
    <row r="213" spans="19:20" ht="12.75">
      <c r="S213" s="19"/>
      <c r="T213" s="5"/>
    </row>
    <row r="214" spans="19:20" ht="12.75">
      <c r="S214" s="19"/>
      <c r="T214" s="5"/>
    </row>
    <row r="215" spans="19:20" ht="12.75">
      <c r="S215" s="19"/>
      <c r="T215" s="5"/>
    </row>
    <row r="216" spans="19:20" ht="12.75">
      <c r="S216" s="19"/>
      <c r="T216" s="5"/>
    </row>
    <row r="217" spans="19:20" ht="12.75">
      <c r="S217" s="19"/>
      <c r="T217" s="5"/>
    </row>
    <row r="218" spans="19:20" ht="12.75">
      <c r="S218" s="19"/>
      <c r="T218" s="5"/>
    </row>
    <row r="219" spans="19:20" ht="12.75">
      <c r="S219" s="19"/>
      <c r="T219" s="5"/>
    </row>
    <row r="220" spans="19:20" ht="12.75">
      <c r="S220" s="19"/>
      <c r="T220" s="5"/>
    </row>
    <row r="221" spans="19:20" ht="12.75">
      <c r="S221" s="19"/>
      <c r="T221" s="5"/>
    </row>
    <row r="222" spans="19:20" ht="12.75">
      <c r="S222" s="19"/>
      <c r="T222" s="5"/>
    </row>
    <row r="223" spans="19:20" ht="12.75">
      <c r="S223" s="19"/>
      <c r="T223" s="5"/>
    </row>
    <row r="224" spans="19:20" ht="12.75">
      <c r="S224" s="19"/>
      <c r="T224" s="5"/>
    </row>
    <row r="225" spans="19:20" ht="12.75">
      <c r="S225" s="19"/>
      <c r="T225" s="5"/>
    </row>
    <row r="226" spans="19:20" ht="12.75">
      <c r="S226" s="19"/>
      <c r="T226" s="5"/>
    </row>
    <row r="227" spans="19:20" ht="12.75">
      <c r="S227" s="19"/>
      <c r="T227" s="5"/>
    </row>
    <row r="228" spans="19:20" ht="12.75">
      <c r="S228" s="19"/>
      <c r="T228" s="5"/>
    </row>
    <row r="229" spans="19:20" ht="12.75">
      <c r="S229" s="19"/>
      <c r="T229" s="5"/>
    </row>
    <row r="230" spans="19:20" ht="12.75">
      <c r="S230" s="19"/>
      <c r="T230" s="5"/>
    </row>
    <row r="231" spans="19:20" ht="12.75">
      <c r="S231" s="19"/>
      <c r="T231" s="5"/>
    </row>
    <row r="232" spans="19:20" ht="12.75">
      <c r="S232" s="19"/>
      <c r="T232" s="5"/>
    </row>
    <row r="233" spans="19:20" ht="12.75">
      <c r="S233" s="19"/>
      <c r="T233" s="5"/>
    </row>
    <row r="234" spans="19:20" ht="12.75">
      <c r="S234" s="19"/>
      <c r="T234" s="5"/>
    </row>
    <row r="235" spans="19:20" ht="12.75">
      <c r="S235" s="19"/>
      <c r="T235" s="5"/>
    </row>
    <row r="236" spans="19:20" ht="12.75">
      <c r="S236" s="19"/>
      <c r="T236" s="5"/>
    </row>
    <row r="237" spans="19:20" ht="12.75">
      <c r="S237" s="19"/>
      <c r="T237" s="5"/>
    </row>
    <row r="238" spans="19:20" ht="12.75">
      <c r="S238" s="19"/>
      <c r="T238" s="5"/>
    </row>
    <row r="239" spans="19:20" ht="12.75">
      <c r="S239" s="19"/>
      <c r="T239" s="5"/>
    </row>
    <row r="240" spans="19:20" ht="12.75">
      <c r="S240" s="19"/>
      <c r="T240" s="5"/>
    </row>
    <row r="241" spans="19:20" ht="12.75">
      <c r="S241" s="19"/>
      <c r="T241" s="5"/>
    </row>
    <row r="242" spans="19:20" ht="12.75">
      <c r="S242" s="19"/>
      <c r="T242" s="5"/>
    </row>
    <row r="243" spans="19:20" ht="12.75">
      <c r="S243" s="19"/>
      <c r="T243" s="5"/>
    </row>
    <row r="244" spans="19:20" ht="12.75">
      <c r="S244" s="19"/>
      <c r="T244" s="5"/>
    </row>
    <row r="245" spans="19:20" ht="12.75">
      <c r="S245" s="19"/>
      <c r="T245" s="5"/>
    </row>
    <row r="246" spans="19:20" ht="12.75">
      <c r="S246" s="19"/>
      <c r="T246" s="5"/>
    </row>
    <row r="247" spans="19:20" ht="12.75">
      <c r="S247" s="19"/>
      <c r="T247" s="5"/>
    </row>
    <row r="248" spans="19:20" ht="12.75">
      <c r="S248" s="19"/>
      <c r="T248" s="5"/>
    </row>
    <row r="249" spans="19:20" ht="12.75">
      <c r="S249" s="19"/>
      <c r="T249" s="5"/>
    </row>
    <row r="250" spans="19:20" ht="12.75">
      <c r="S250" s="19"/>
      <c r="T250" s="5"/>
    </row>
    <row r="251" spans="19:20" ht="12.75">
      <c r="S251" s="19"/>
      <c r="T251" s="5"/>
    </row>
    <row r="252" spans="19:20" ht="12.75">
      <c r="S252" s="19"/>
      <c r="T252" s="5"/>
    </row>
    <row r="253" spans="19:20" ht="12.75">
      <c r="S253" s="19"/>
      <c r="T253" s="5"/>
    </row>
    <row r="254" spans="19:20" ht="12.75">
      <c r="S254" s="19"/>
      <c r="T254" s="5"/>
    </row>
    <row r="255" spans="19:20" ht="12.75">
      <c r="S255" s="19"/>
      <c r="T255" s="5"/>
    </row>
    <row r="256" spans="19:20" ht="12.75">
      <c r="S256" s="19"/>
      <c r="T256" s="5"/>
    </row>
    <row r="257" spans="19:20" ht="12.75">
      <c r="S257" s="19"/>
      <c r="T257" s="5"/>
    </row>
    <row r="258" spans="19:20" ht="12.75">
      <c r="S258" s="19"/>
      <c r="T258" s="5"/>
    </row>
    <row r="259" spans="19:20" ht="12.75">
      <c r="S259" s="19"/>
      <c r="T259" s="5"/>
    </row>
    <row r="260" spans="19:20" ht="12.75">
      <c r="S260" s="19"/>
      <c r="T260" s="5"/>
    </row>
    <row r="261" spans="19:20" ht="12.75">
      <c r="S261" s="19"/>
      <c r="T261" s="5"/>
    </row>
    <row r="262" spans="19:20" ht="12.75">
      <c r="S262" s="19"/>
      <c r="T262" s="5"/>
    </row>
    <row r="263" spans="19:20" ht="12.75">
      <c r="S263" s="19"/>
      <c r="T263" s="5"/>
    </row>
    <row r="264" spans="19:20" ht="12.75">
      <c r="S264" s="19"/>
      <c r="T264" s="5"/>
    </row>
    <row r="265" spans="19:20" ht="12.75">
      <c r="S265" s="19"/>
      <c r="T265" s="5"/>
    </row>
    <row r="266" spans="19:20" ht="12.75">
      <c r="S266" s="19"/>
      <c r="T266" s="5"/>
    </row>
    <row r="267" spans="19:20" ht="12.75">
      <c r="S267" s="19"/>
      <c r="T267" s="5"/>
    </row>
    <row r="268" spans="19:20" ht="12.75">
      <c r="S268" s="19"/>
      <c r="T268" s="5"/>
    </row>
    <row r="269" spans="19:20" ht="12.75">
      <c r="S269" s="19"/>
      <c r="T269" s="5"/>
    </row>
    <row r="270" spans="19:20" ht="12.75">
      <c r="S270" s="19"/>
      <c r="T270" s="5"/>
    </row>
    <row r="271" spans="19:20" ht="12.75">
      <c r="S271" s="19"/>
      <c r="T271" s="5"/>
    </row>
    <row r="272" spans="19:20" ht="12.75">
      <c r="S272" s="19"/>
      <c r="T272" s="5"/>
    </row>
    <row r="273" spans="19:20" ht="12.75">
      <c r="S273" s="19"/>
      <c r="T273" s="5"/>
    </row>
    <row r="274" spans="19:20" ht="12.75">
      <c r="S274" s="19"/>
      <c r="T274" s="5"/>
    </row>
    <row r="275" spans="19:20" ht="12.75">
      <c r="S275" s="19"/>
      <c r="T275" s="5"/>
    </row>
    <row r="276" spans="19:20" ht="12.75">
      <c r="S276" s="19"/>
      <c r="T276" s="5"/>
    </row>
    <row r="277" spans="19:20" ht="12.75">
      <c r="S277" s="19"/>
      <c r="T277" s="5"/>
    </row>
    <row r="278" spans="19:20" ht="12.75">
      <c r="S278" s="19"/>
      <c r="T278" s="5"/>
    </row>
    <row r="279" spans="19:20" ht="12.75">
      <c r="S279" s="19"/>
      <c r="T279" s="5"/>
    </row>
    <row r="280" spans="19:20" ht="12.75">
      <c r="S280" s="19"/>
      <c r="T280" s="5"/>
    </row>
    <row r="281" spans="19:20" ht="12.75">
      <c r="S281" s="19"/>
      <c r="T281" s="5"/>
    </row>
    <row r="282" spans="19:20" ht="12.75">
      <c r="S282" s="19"/>
      <c r="T282" s="5"/>
    </row>
    <row r="283" spans="19:20" ht="12.75">
      <c r="S283" s="19"/>
      <c r="T283" s="5"/>
    </row>
    <row r="284" spans="19:20" ht="12.75">
      <c r="S284" s="19"/>
      <c r="T284" s="5"/>
    </row>
    <row r="285" spans="19:20" ht="12.75">
      <c r="S285" s="19"/>
      <c r="T285" s="5"/>
    </row>
    <row r="286" spans="19:20" ht="12.75">
      <c r="S286" s="19"/>
      <c r="T286" s="5"/>
    </row>
    <row r="287" spans="19:20" ht="12.75">
      <c r="S287" s="19"/>
      <c r="T287" s="5"/>
    </row>
    <row r="288" spans="19:20" ht="12.75">
      <c r="S288" s="19"/>
      <c r="T288" s="5"/>
    </row>
    <row r="289" spans="19:20" ht="12.75">
      <c r="S289" s="19"/>
      <c r="T289" s="5"/>
    </row>
    <row r="290" spans="19:20" ht="12.75">
      <c r="S290" s="19"/>
      <c r="T290" s="5"/>
    </row>
    <row r="291" spans="19:20" ht="12.75">
      <c r="S291" s="19"/>
      <c r="T291" s="5"/>
    </row>
    <row r="292" spans="19:20" ht="12.75">
      <c r="S292" s="19"/>
      <c r="T292" s="5"/>
    </row>
    <row r="293" spans="19:20" ht="12.75">
      <c r="S293" s="19"/>
      <c r="T293" s="5"/>
    </row>
    <row r="294" spans="19:20" ht="12.75">
      <c r="S294" s="19"/>
      <c r="T294" s="5"/>
    </row>
    <row r="295" spans="19:20" ht="12.75">
      <c r="S295" s="19"/>
      <c r="T295" s="5"/>
    </row>
    <row r="296" spans="19:20" ht="12.75">
      <c r="S296" s="19"/>
      <c r="T296" s="5"/>
    </row>
    <row r="297" spans="19:20" ht="12.75">
      <c r="S297" s="19"/>
      <c r="T297" s="5"/>
    </row>
    <row r="298" spans="19:20" ht="12.75">
      <c r="S298" s="19"/>
      <c r="T298" s="5"/>
    </row>
    <row r="299" spans="19:20" ht="12.75">
      <c r="S299" s="19"/>
      <c r="T299" s="5"/>
    </row>
    <row r="300" spans="19:20" ht="12.75">
      <c r="S300" s="19"/>
      <c r="T300" s="5"/>
    </row>
    <row r="301" spans="19:20" ht="12.75">
      <c r="S301" s="19"/>
      <c r="T301" s="5"/>
    </row>
    <row r="302" spans="19:20" ht="12.75">
      <c r="S302" s="19"/>
      <c r="T302" s="5"/>
    </row>
    <row r="303" spans="19:20" ht="12.75">
      <c r="S303" s="19"/>
      <c r="T303" s="5"/>
    </row>
    <row r="304" spans="19:20" ht="12.75">
      <c r="S304" s="19"/>
      <c r="T304" s="5"/>
    </row>
    <row r="305" spans="19:20" ht="12.75">
      <c r="S305" s="19"/>
      <c r="T305" s="5"/>
    </row>
    <row r="306" spans="19:20" ht="12.75">
      <c r="S306" s="19"/>
      <c r="T306" s="5"/>
    </row>
    <row r="307" spans="19:20" ht="12.75">
      <c r="S307" s="19"/>
      <c r="T307" s="5"/>
    </row>
    <row r="308" spans="19:20" ht="12.75">
      <c r="S308" s="19"/>
      <c r="T308" s="5"/>
    </row>
    <row r="309" spans="19:20" ht="12.75">
      <c r="S309" s="19"/>
      <c r="T309" s="5"/>
    </row>
    <row r="310" spans="19:20" ht="12.75">
      <c r="S310" s="19"/>
      <c r="T310" s="5"/>
    </row>
    <row r="311" spans="19:20" ht="12.75">
      <c r="S311" s="19"/>
      <c r="T311" s="5"/>
    </row>
    <row r="312" spans="19:20" ht="12.75">
      <c r="S312" s="19"/>
      <c r="T312" s="5"/>
    </row>
    <row r="313" spans="19:20" ht="12.75">
      <c r="S313" s="19"/>
      <c r="T313" s="5"/>
    </row>
    <row r="314" spans="19:20" ht="12.75">
      <c r="S314" s="19"/>
      <c r="T314" s="5"/>
    </row>
    <row r="315" spans="19:20" ht="12.75">
      <c r="S315" s="19"/>
      <c r="T315" s="5"/>
    </row>
    <row r="316" spans="19:20" ht="12.75">
      <c r="S316" s="19"/>
      <c r="T316" s="5"/>
    </row>
    <row r="317" spans="19:20" ht="12.75">
      <c r="S317" s="19"/>
      <c r="T317" s="5"/>
    </row>
    <row r="318" spans="19:20" ht="12.75">
      <c r="S318" s="19"/>
      <c r="T318" s="5"/>
    </row>
    <row r="319" spans="19:20" ht="12.75">
      <c r="S319" s="19"/>
      <c r="T319" s="5"/>
    </row>
    <row r="320" spans="19:20" ht="12.75">
      <c r="S320" s="19"/>
      <c r="T320" s="5"/>
    </row>
    <row r="321" spans="19:20" ht="12.75">
      <c r="S321" s="19"/>
      <c r="T321" s="5"/>
    </row>
    <row r="322" spans="19:20" ht="12.75">
      <c r="S322" s="19"/>
      <c r="T322" s="5"/>
    </row>
    <row r="323" spans="19:20" ht="12.75">
      <c r="S323" s="19"/>
      <c r="T323" s="5"/>
    </row>
    <row r="324" spans="19:20" ht="12.75">
      <c r="S324" s="19"/>
      <c r="T324" s="5"/>
    </row>
  </sheetData>
  <mergeCells count="4">
    <mergeCell ref="E5:H5"/>
    <mergeCell ref="J5:M5"/>
    <mergeCell ref="O5:Q5"/>
    <mergeCell ref="S5:U5"/>
  </mergeCells>
  <printOptions/>
  <pageMargins left="0.54" right="0.25" top="0.27" bottom="0.17" header="0.17" footer="0.17"/>
  <pageSetup fitToWidth="4" horizontalDpi="1200" verticalDpi="1200" orientation="portrait" scale="60" r:id="rId1"/>
  <headerFooter alignWithMargins="0">
    <oddHeader>&amp;R&amp;"Times New Roman,Regular"&amp;14
</oddHeader>
  </headerFooter>
  <colBreaks count="3" manualBreakCount="3">
    <brk id="9" max="80" man="1"/>
    <brk id="14" max="80" man="1"/>
    <brk id="18" max="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763"/>
  <sheetViews>
    <sheetView view="pageBreakPreview" zoomScale="25" zoomScaleNormal="50" zoomScaleSheetLayoutView="25" workbookViewId="0" topLeftCell="A1">
      <selection activeCell="AH40" sqref="AH40"/>
    </sheetView>
  </sheetViews>
  <sheetFormatPr defaultColWidth="9.140625" defaultRowHeight="12.75"/>
  <cols>
    <col min="1" max="1" width="6.421875" style="24" customWidth="1"/>
    <col min="2" max="2" width="9.28125" style="25" customWidth="1"/>
    <col min="3" max="3" width="7.140625" style="24" customWidth="1"/>
    <col min="4" max="4" width="26.7109375" style="24" customWidth="1"/>
    <col min="5" max="5" width="14.421875" style="24" customWidth="1"/>
    <col min="6" max="8" width="16.421875" style="24" hidden="1" customWidth="1"/>
    <col min="9" max="18" width="16.421875" style="26" hidden="1" customWidth="1"/>
    <col min="19" max="19" width="22.421875" style="24" customWidth="1"/>
    <col min="20" max="20" width="13.140625" style="27" customWidth="1"/>
    <col min="21" max="21" width="12.421875" style="3" customWidth="1"/>
    <col min="22" max="22" width="13.421875" style="27" bestFit="1" customWidth="1"/>
    <col min="23" max="23" width="13.28125" style="27" bestFit="1" customWidth="1"/>
    <col min="24" max="24" width="37.140625" style="24" customWidth="1"/>
    <col min="25" max="25" width="4.8515625" style="20" customWidth="1"/>
    <col min="26" max="26" width="3.7109375" style="208" customWidth="1"/>
    <col min="27" max="28" width="3.28125" style="208" customWidth="1"/>
    <col min="29" max="29" width="5.00390625" style="208" customWidth="1"/>
    <col min="30" max="16384" width="9.140625" style="20" customWidth="1"/>
  </cols>
  <sheetData>
    <row r="1" spans="1:29" s="29" customFormat="1" ht="26.25">
      <c r="A1" s="216" t="s">
        <v>159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</row>
    <row r="2" spans="1:29" s="37" customFormat="1" ht="18.75">
      <c r="A2" s="176"/>
      <c r="B2" s="176"/>
      <c r="C2" s="176"/>
      <c r="D2" s="176"/>
      <c r="E2" s="176"/>
      <c r="F2" s="176"/>
      <c r="G2" s="176"/>
      <c r="H2" s="176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8" t="s">
        <v>18</v>
      </c>
      <c r="T2" s="179" t="s">
        <v>19</v>
      </c>
      <c r="U2" s="180" t="s">
        <v>20</v>
      </c>
      <c r="V2" s="179" t="s">
        <v>21</v>
      </c>
      <c r="W2" s="179" t="s">
        <v>22</v>
      </c>
      <c r="X2" s="178" t="s">
        <v>23</v>
      </c>
      <c r="Z2" s="208"/>
      <c r="AA2" s="208"/>
      <c r="AB2" s="208"/>
      <c r="AC2" s="208"/>
    </row>
    <row r="3" spans="1:29" s="37" customFormat="1" ht="18.75">
      <c r="A3" s="176"/>
      <c r="B3" s="176"/>
      <c r="C3" s="176"/>
      <c r="D3" s="176"/>
      <c r="E3" s="176"/>
      <c r="F3" s="176"/>
      <c r="G3" s="176"/>
      <c r="H3" s="176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81" t="s">
        <v>34</v>
      </c>
      <c r="T3" s="179" t="s">
        <v>5</v>
      </c>
      <c r="U3" s="180" t="s">
        <v>35</v>
      </c>
      <c r="V3" s="179" t="s">
        <v>67</v>
      </c>
      <c r="W3" s="179" t="s">
        <v>8</v>
      </c>
      <c r="X3" s="181" t="s">
        <v>36</v>
      </c>
      <c r="Z3" s="208"/>
      <c r="AA3" s="208"/>
      <c r="AB3" s="208"/>
      <c r="AC3" s="208"/>
    </row>
    <row r="4" spans="1:29" s="37" customFormat="1" ht="18.75">
      <c r="A4" s="176"/>
      <c r="B4" s="182"/>
      <c r="C4" s="176"/>
      <c r="D4" s="176"/>
      <c r="E4" s="176"/>
      <c r="F4" s="176"/>
      <c r="G4" s="176"/>
      <c r="H4" s="176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8" t="s">
        <v>37</v>
      </c>
      <c r="T4" s="179" t="s">
        <v>280</v>
      </c>
      <c r="U4" s="180" t="s">
        <v>280</v>
      </c>
      <c r="V4" s="179" t="s">
        <v>280</v>
      </c>
      <c r="W4" s="179" t="s">
        <v>280</v>
      </c>
      <c r="X4" s="178" t="s">
        <v>37</v>
      </c>
      <c r="Z4" s="208"/>
      <c r="AA4" s="208"/>
      <c r="AB4" s="208"/>
      <c r="AC4" s="208"/>
    </row>
    <row r="5" spans="1:29" s="38" customFormat="1" ht="19.5" thickBot="1">
      <c r="A5" s="183"/>
      <c r="B5" s="184" t="s">
        <v>38</v>
      </c>
      <c r="C5" s="183"/>
      <c r="D5" s="183" t="s">
        <v>39</v>
      </c>
      <c r="E5" s="183"/>
      <c r="F5" s="183">
        <v>38990</v>
      </c>
      <c r="G5" s="183">
        <v>39021</v>
      </c>
      <c r="H5" s="183">
        <v>39051</v>
      </c>
      <c r="I5" s="183">
        <v>39082</v>
      </c>
      <c r="J5" s="185">
        <v>39085</v>
      </c>
      <c r="K5" s="185">
        <v>39115</v>
      </c>
      <c r="L5" s="185">
        <v>39145</v>
      </c>
      <c r="M5" s="185">
        <v>39175</v>
      </c>
      <c r="N5" s="185">
        <v>39205</v>
      </c>
      <c r="O5" s="185">
        <v>39235</v>
      </c>
      <c r="P5" s="185">
        <v>39265</v>
      </c>
      <c r="Q5" s="185">
        <v>39295</v>
      </c>
      <c r="R5" s="185">
        <v>39326</v>
      </c>
      <c r="S5" s="183">
        <f>+R5</f>
        <v>39326</v>
      </c>
      <c r="T5" s="186" t="s">
        <v>279</v>
      </c>
      <c r="U5" s="187" t="s">
        <v>279</v>
      </c>
      <c r="V5" s="186" t="s">
        <v>279</v>
      </c>
      <c r="W5" s="186" t="s">
        <v>279</v>
      </c>
      <c r="X5" s="183">
        <v>39994</v>
      </c>
      <c r="Z5" s="209"/>
      <c r="AA5" s="209"/>
      <c r="AB5" s="209"/>
      <c r="AC5" s="209"/>
    </row>
    <row r="6" spans="1:29" s="37" customFormat="1" ht="19.5" customHeight="1">
      <c r="A6" s="188"/>
      <c r="B6" s="188"/>
      <c r="C6" s="188"/>
      <c r="D6" s="188"/>
      <c r="E6" s="188"/>
      <c r="F6" s="188"/>
      <c r="G6" s="188"/>
      <c r="H6" s="188"/>
      <c r="I6" s="189"/>
      <c r="J6" s="190"/>
      <c r="K6" s="190"/>
      <c r="L6" s="190"/>
      <c r="M6" s="190"/>
      <c r="N6" s="190"/>
      <c r="O6" s="190"/>
      <c r="P6" s="190"/>
      <c r="Q6" s="190"/>
      <c r="R6" s="190"/>
      <c r="S6" s="188"/>
      <c r="T6" s="191" t="s">
        <v>123</v>
      </c>
      <c r="U6" s="191" t="s">
        <v>123</v>
      </c>
      <c r="V6" s="191" t="s">
        <v>123</v>
      </c>
      <c r="W6" s="191" t="s">
        <v>123</v>
      </c>
      <c r="X6" s="188"/>
      <c r="Z6" s="208"/>
      <c r="AA6" s="208"/>
      <c r="AB6" s="208"/>
      <c r="AC6" s="208"/>
    </row>
    <row r="7" spans="1:29" s="37" customFormat="1" ht="19.5" customHeight="1">
      <c r="A7" s="39"/>
      <c r="B7" s="192" t="s">
        <v>40</v>
      </c>
      <c r="C7" s="193"/>
      <c r="D7" s="193"/>
      <c r="E7" s="193"/>
      <c r="F7" s="193"/>
      <c r="G7" s="193"/>
      <c r="H7" s="193"/>
      <c r="I7" s="194"/>
      <c r="J7" s="195"/>
      <c r="K7" s="195"/>
      <c r="L7" s="195"/>
      <c r="M7" s="195" t="s">
        <v>41</v>
      </c>
      <c r="N7" s="195"/>
      <c r="O7" s="195"/>
      <c r="P7" s="195"/>
      <c r="Q7" s="195"/>
      <c r="R7" s="195"/>
      <c r="S7" s="193"/>
      <c r="T7" s="196"/>
      <c r="U7" s="40"/>
      <c r="V7" s="196"/>
      <c r="W7" s="196"/>
      <c r="X7" s="193"/>
      <c r="Z7" s="208"/>
      <c r="AA7" s="208"/>
      <c r="AB7" s="208"/>
      <c r="AC7" s="208"/>
    </row>
    <row r="8" spans="1:29" s="37" customFormat="1" ht="19.5" customHeight="1">
      <c r="A8" s="39"/>
      <c r="B8" s="192"/>
      <c r="C8" s="193" t="s">
        <v>42</v>
      </c>
      <c r="D8" s="193"/>
      <c r="E8" s="193"/>
      <c r="F8" s="193"/>
      <c r="G8" s="193"/>
      <c r="H8" s="193"/>
      <c r="I8" s="194"/>
      <c r="J8" s="195"/>
      <c r="K8" s="195"/>
      <c r="L8" s="195"/>
      <c r="M8" s="195"/>
      <c r="N8" s="195"/>
      <c r="O8" s="195"/>
      <c r="P8" s="195"/>
      <c r="Q8" s="195"/>
      <c r="R8" s="195"/>
      <c r="S8" s="193"/>
      <c r="T8" s="196"/>
      <c r="U8" s="40"/>
      <c r="V8" s="196"/>
      <c r="W8" s="196"/>
      <c r="X8" s="193"/>
      <c r="Z8" s="208"/>
      <c r="AA8" s="208"/>
      <c r="AB8" s="208"/>
      <c r="AC8" s="208"/>
    </row>
    <row r="9" spans="1:29" s="37" customFormat="1" ht="19.5" customHeight="1">
      <c r="A9" s="39"/>
      <c r="B9" s="192"/>
      <c r="C9" s="193"/>
      <c r="D9" s="193"/>
      <c r="E9" s="193"/>
      <c r="F9" s="193"/>
      <c r="G9" s="193"/>
      <c r="H9" s="193"/>
      <c r="I9" s="194"/>
      <c r="J9" s="195"/>
      <c r="K9" s="195"/>
      <c r="L9" s="195"/>
      <c r="M9" s="195"/>
      <c r="N9" s="195"/>
      <c r="O9" s="195"/>
      <c r="P9" s="195"/>
      <c r="Q9" s="195"/>
      <c r="R9" s="195"/>
      <c r="S9" s="193"/>
      <c r="T9" s="196"/>
      <c r="U9" s="40"/>
      <c r="V9" s="196"/>
      <c r="W9" s="196"/>
      <c r="X9" s="193"/>
      <c r="Z9" s="208"/>
      <c r="AA9" s="208"/>
      <c r="AB9" s="208"/>
      <c r="AC9" s="208"/>
    </row>
    <row r="10" spans="1:29" s="37" customFormat="1" ht="19.5" customHeight="1">
      <c r="A10" s="39"/>
      <c r="B10" s="192"/>
      <c r="C10" s="193" t="s">
        <v>43</v>
      </c>
      <c r="D10" s="193"/>
      <c r="E10" s="193"/>
      <c r="F10" s="193"/>
      <c r="G10" s="193"/>
      <c r="H10" s="193"/>
      <c r="I10" s="194"/>
      <c r="J10" s="195"/>
      <c r="K10" s="195"/>
      <c r="L10" s="195"/>
      <c r="M10" s="195"/>
      <c r="N10" s="195"/>
      <c r="O10" s="195"/>
      <c r="P10" s="195"/>
      <c r="Q10" s="195"/>
      <c r="R10" s="195"/>
      <c r="S10" s="193"/>
      <c r="T10" s="196"/>
      <c r="U10" s="40"/>
      <c r="V10" s="196"/>
      <c r="W10" s="196"/>
      <c r="X10" s="193"/>
      <c r="Z10" s="208"/>
      <c r="AA10" s="208"/>
      <c r="AB10" s="208"/>
      <c r="AC10" s="208"/>
    </row>
    <row r="11" spans="1:29" s="37" customFormat="1" ht="19.5" customHeight="1">
      <c r="A11" s="39"/>
      <c r="B11" s="192" t="s">
        <v>44</v>
      </c>
      <c r="C11" s="193" t="s">
        <v>45</v>
      </c>
      <c r="D11" s="193"/>
      <c r="E11" s="193"/>
      <c r="F11" s="193"/>
      <c r="G11" s="193"/>
      <c r="H11" s="193"/>
      <c r="I11" s="194"/>
      <c r="J11" s="195"/>
      <c r="K11" s="195"/>
      <c r="L11" s="195"/>
      <c r="M11" s="195"/>
      <c r="N11" s="195"/>
      <c r="O11" s="195"/>
      <c r="P11" s="195"/>
      <c r="Q11" s="195"/>
      <c r="R11" s="195"/>
      <c r="S11" s="193"/>
      <c r="T11" s="196"/>
      <c r="U11" s="40"/>
      <c r="V11" s="196"/>
      <c r="W11" s="196"/>
      <c r="X11" s="193"/>
      <c r="Z11" s="208"/>
      <c r="AA11" s="208"/>
      <c r="AB11" s="208"/>
      <c r="AC11" s="208"/>
    </row>
    <row r="12" spans="1:29" s="37" customFormat="1" ht="19.5" customHeight="1">
      <c r="A12" s="39"/>
      <c r="B12" s="192"/>
      <c r="C12" s="193"/>
      <c r="D12" s="193" t="s">
        <v>43</v>
      </c>
      <c r="E12" s="193"/>
      <c r="F12" s="193"/>
      <c r="G12" s="193"/>
      <c r="H12" s="193"/>
      <c r="I12" s="194"/>
      <c r="J12" s="195"/>
      <c r="K12" s="195"/>
      <c r="L12" s="195"/>
      <c r="M12" s="195"/>
      <c r="N12" s="195"/>
      <c r="O12" s="195"/>
      <c r="P12" s="195"/>
      <c r="Q12" s="195"/>
      <c r="R12" s="195"/>
      <c r="S12" s="193"/>
      <c r="T12" s="196"/>
      <c r="U12" s="40"/>
      <c r="V12" s="196"/>
      <c r="W12" s="196"/>
      <c r="X12" s="193"/>
      <c r="Z12" s="208"/>
      <c r="AA12" s="208"/>
      <c r="AB12" s="208"/>
      <c r="AC12" s="208"/>
    </row>
    <row r="13" spans="1:29" s="37" customFormat="1" ht="19.5" customHeight="1">
      <c r="A13" s="39">
        <v>1</v>
      </c>
      <c r="B13" s="192"/>
      <c r="C13" s="193" t="s">
        <v>46</v>
      </c>
      <c r="D13" s="193" t="s">
        <v>47</v>
      </c>
      <c r="E13" s="193"/>
      <c r="F13" s="193"/>
      <c r="G13" s="193"/>
      <c r="H13" s="193"/>
      <c r="I13" s="194"/>
      <c r="J13" s="195"/>
      <c r="K13" s="195"/>
      <c r="L13" s="195"/>
      <c r="M13" s="195"/>
      <c r="N13" s="195"/>
      <c r="O13" s="195"/>
      <c r="P13" s="195"/>
      <c r="Q13" s="195"/>
      <c r="R13" s="195"/>
      <c r="S13" s="193"/>
      <c r="T13" s="196"/>
      <c r="U13" s="40"/>
      <c r="V13" s="196"/>
      <c r="W13" s="196"/>
      <c r="X13" s="193"/>
      <c r="Z13" s="208"/>
      <c r="AA13" s="208"/>
      <c r="AB13" s="208"/>
      <c r="AC13" s="208"/>
    </row>
    <row r="14" spans="1:29" s="37" customFormat="1" ht="19.5" customHeight="1">
      <c r="A14" s="39">
        <v>2</v>
      </c>
      <c r="B14" s="192"/>
      <c r="C14" s="193"/>
      <c r="D14" s="193" t="s">
        <v>6</v>
      </c>
      <c r="E14" s="193"/>
      <c r="F14" s="41">
        <v>10883.08</v>
      </c>
      <c r="G14" s="41">
        <v>10883.08</v>
      </c>
      <c r="H14" s="41">
        <v>10883.08</v>
      </c>
      <c r="I14" s="41">
        <v>10883.08</v>
      </c>
      <c r="J14" s="41">
        <v>10883.08</v>
      </c>
      <c r="K14" s="41">
        <v>10883.08</v>
      </c>
      <c r="L14" s="41">
        <v>10883.08</v>
      </c>
      <c r="M14" s="41">
        <v>10883.08</v>
      </c>
      <c r="N14" s="41">
        <v>10883.08</v>
      </c>
      <c r="O14" s="41">
        <v>10883.08</v>
      </c>
      <c r="P14" s="41">
        <v>10883.08</v>
      </c>
      <c r="Q14" s="41">
        <v>10883.08</v>
      </c>
      <c r="R14" s="41">
        <v>10883.08</v>
      </c>
      <c r="S14" s="193">
        <f>((F14/2)+SUM(G14:Q14)+(R14/2))/12</f>
        <v>10883.08</v>
      </c>
      <c r="T14" s="196"/>
      <c r="U14" s="196">
        <f>S14/S17</f>
        <v>0.15630779094464195</v>
      </c>
      <c r="V14" s="196"/>
      <c r="W14" s="196"/>
      <c r="X14" s="193">
        <f>Forecast!U11*U14</f>
        <v>10883.086252311641</v>
      </c>
      <c r="Y14" s="37" t="s">
        <v>124</v>
      </c>
      <c r="Z14" s="208"/>
      <c r="AA14" s="208"/>
      <c r="AB14" s="208"/>
      <c r="AC14" s="208"/>
    </row>
    <row r="15" spans="1:29" s="37" customFormat="1" ht="19.5" customHeight="1">
      <c r="A15" s="39">
        <v>3</v>
      </c>
      <c r="B15" s="192"/>
      <c r="C15" s="193"/>
      <c r="D15" s="193" t="s">
        <v>7</v>
      </c>
      <c r="E15" s="193"/>
      <c r="F15" s="193">
        <v>58742.88</v>
      </c>
      <c r="G15" s="193">
        <v>58742.88</v>
      </c>
      <c r="H15" s="193">
        <v>58742.88</v>
      </c>
      <c r="I15" s="194">
        <v>58742.88</v>
      </c>
      <c r="J15" s="41">
        <v>58742.88</v>
      </c>
      <c r="K15" s="41">
        <v>58742.88</v>
      </c>
      <c r="L15" s="41">
        <v>58742.88</v>
      </c>
      <c r="M15" s="41">
        <v>58742.88</v>
      </c>
      <c r="N15" s="41">
        <v>58742.88</v>
      </c>
      <c r="O15" s="41">
        <v>58742.88</v>
      </c>
      <c r="P15" s="41">
        <v>58742.88</v>
      </c>
      <c r="Q15" s="41">
        <v>58742.88</v>
      </c>
      <c r="R15" s="41">
        <v>58742.88</v>
      </c>
      <c r="S15" s="193">
        <f>((F15/2)+SUM(G15:Q15)+(R15/2))/12</f>
        <v>58742.87999999998</v>
      </c>
      <c r="T15" s="196"/>
      <c r="U15" s="196"/>
      <c r="V15" s="196">
        <f>S15/S17</f>
        <v>0.8436922090553581</v>
      </c>
      <c r="W15" s="196"/>
      <c r="X15" s="193">
        <f>Forecast!U11*V15</f>
        <v>58742.91374768836</v>
      </c>
      <c r="Y15" s="37" t="s">
        <v>124</v>
      </c>
      <c r="Z15" s="208"/>
      <c r="AA15" s="208"/>
      <c r="AB15" s="208"/>
      <c r="AC15" s="208"/>
    </row>
    <row r="16" spans="1:29" s="37" customFormat="1" ht="19.5" customHeight="1">
      <c r="A16" s="39">
        <v>4</v>
      </c>
      <c r="B16" s="197"/>
      <c r="C16" s="198"/>
      <c r="D16" s="198"/>
      <c r="E16" s="198"/>
      <c r="F16" s="198"/>
      <c r="G16" s="198"/>
      <c r="H16" s="198"/>
      <c r="I16" s="199"/>
      <c r="J16" s="200"/>
      <c r="K16" s="200"/>
      <c r="L16" s="200"/>
      <c r="M16" s="200"/>
      <c r="N16" s="200"/>
      <c r="O16" s="200"/>
      <c r="P16" s="200"/>
      <c r="Q16" s="200"/>
      <c r="R16" s="200"/>
      <c r="S16" s="198"/>
      <c r="T16" s="196"/>
      <c r="U16" s="40"/>
      <c r="V16" s="196"/>
      <c r="W16" s="196"/>
      <c r="X16" s="198"/>
      <c r="Z16" s="208"/>
      <c r="AA16" s="208"/>
      <c r="AB16" s="208"/>
      <c r="AC16" s="208"/>
    </row>
    <row r="17" spans="1:29" s="37" customFormat="1" ht="19.5" customHeight="1">
      <c r="A17" s="39">
        <v>5</v>
      </c>
      <c r="B17" s="192"/>
      <c r="C17" s="193"/>
      <c r="D17" s="193" t="s">
        <v>48</v>
      </c>
      <c r="E17" s="193"/>
      <c r="F17" s="195">
        <f>SUM(F14:F15)</f>
        <v>69625.95999999999</v>
      </c>
      <c r="G17" s="195">
        <f>SUM(G14:G15)</f>
        <v>69625.95999999999</v>
      </c>
      <c r="H17" s="195">
        <f>SUM(H14:H15)</f>
        <v>69625.95999999999</v>
      </c>
      <c r="I17" s="201">
        <f>SUM(I14:I15)</f>
        <v>69625.95999999999</v>
      </c>
      <c r="J17" s="202">
        <v>69625.96</v>
      </c>
      <c r="K17" s="202">
        <v>69625.96</v>
      </c>
      <c r="L17" s="202">
        <v>69625.96</v>
      </c>
      <c r="M17" s="202">
        <v>69625.96</v>
      </c>
      <c r="N17" s="202">
        <v>69625.96</v>
      </c>
      <c r="O17" s="202">
        <v>69625.96</v>
      </c>
      <c r="P17" s="202">
        <v>69625.96</v>
      </c>
      <c r="Q17" s="202">
        <v>69625.96</v>
      </c>
      <c r="R17" s="202">
        <v>69625.96</v>
      </c>
      <c r="S17" s="193">
        <f>SUM(S14:S15)</f>
        <v>69625.95999999998</v>
      </c>
      <c r="T17" s="196"/>
      <c r="U17" s="196">
        <f>SUM(U14:U16)</f>
        <v>0.15630779094464195</v>
      </c>
      <c r="V17" s="196">
        <f>SUM(V15:V16)</f>
        <v>0.8436922090553581</v>
      </c>
      <c r="W17" s="196"/>
      <c r="X17" s="193">
        <f>SUM(X14:X16)</f>
        <v>69626</v>
      </c>
      <c r="Z17" s="208"/>
      <c r="AA17" s="208"/>
      <c r="AB17" s="208"/>
      <c r="AC17" s="208"/>
    </row>
    <row r="18" spans="1:29" s="37" customFormat="1" ht="19.5" customHeight="1">
      <c r="A18" s="39">
        <v>6</v>
      </c>
      <c r="B18" s="192"/>
      <c r="C18" s="193"/>
      <c r="D18" s="193"/>
      <c r="E18" s="193"/>
      <c r="F18" s="193"/>
      <c r="G18" s="193"/>
      <c r="H18" s="193"/>
      <c r="I18" s="194"/>
      <c r="J18" s="202"/>
      <c r="K18" s="202"/>
      <c r="L18" s="202"/>
      <c r="M18" s="202"/>
      <c r="N18" s="202"/>
      <c r="O18" s="202"/>
      <c r="P18" s="202"/>
      <c r="Q18" s="202"/>
      <c r="R18" s="202"/>
      <c r="S18" s="193"/>
      <c r="T18" s="196"/>
      <c r="U18" s="40"/>
      <c r="V18" s="196"/>
      <c r="W18" s="196"/>
      <c r="X18" s="193"/>
      <c r="Z18" s="208"/>
      <c r="AA18" s="208"/>
      <c r="AB18" s="208"/>
      <c r="AC18" s="208"/>
    </row>
    <row r="19" spans="1:29" s="37" customFormat="1" ht="19.5" customHeight="1">
      <c r="A19" s="39">
        <v>7</v>
      </c>
      <c r="B19" s="192"/>
      <c r="C19" s="193"/>
      <c r="D19" s="193" t="s">
        <v>49</v>
      </c>
      <c r="E19" s="193"/>
      <c r="F19" s="193"/>
      <c r="G19" s="193"/>
      <c r="H19" s="193"/>
      <c r="I19" s="194"/>
      <c r="J19" s="202"/>
      <c r="K19" s="202"/>
      <c r="L19" s="202"/>
      <c r="M19" s="202"/>
      <c r="N19" s="202"/>
      <c r="O19" s="202"/>
      <c r="P19" s="202"/>
      <c r="Q19" s="202"/>
      <c r="R19" s="202"/>
      <c r="S19" s="193"/>
      <c r="T19" s="196"/>
      <c r="U19" s="40"/>
      <c r="V19" s="196"/>
      <c r="W19" s="196"/>
      <c r="X19" s="193"/>
      <c r="Z19" s="208"/>
      <c r="AA19" s="208"/>
      <c r="AB19" s="208"/>
      <c r="AC19" s="208"/>
    </row>
    <row r="20" spans="1:29" s="37" customFormat="1" ht="19.5" customHeight="1">
      <c r="A20" s="39">
        <v>8</v>
      </c>
      <c r="B20" s="192"/>
      <c r="C20" s="193" t="s">
        <v>50</v>
      </c>
      <c r="D20" s="193" t="s">
        <v>51</v>
      </c>
      <c r="E20" s="193"/>
      <c r="F20" s="193">
        <v>6267322.57</v>
      </c>
      <c r="G20" s="193">
        <v>6267322.57</v>
      </c>
      <c r="H20" s="193">
        <v>6267322.57</v>
      </c>
      <c r="I20" s="194">
        <v>6267322.57</v>
      </c>
      <c r="J20" s="41">
        <v>6267322.57</v>
      </c>
      <c r="K20" s="41">
        <v>6267322.57</v>
      </c>
      <c r="L20" s="41">
        <v>6267322.57</v>
      </c>
      <c r="M20" s="41">
        <v>6267322.57</v>
      </c>
      <c r="N20" s="41">
        <v>6267322.57</v>
      </c>
      <c r="O20" s="41">
        <v>6267322.57</v>
      </c>
      <c r="P20" s="41">
        <v>6267322.57</v>
      </c>
      <c r="Q20" s="41">
        <v>6267322.57</v>
      </c>
      <c r="R20" s="41">
        <v>6267322.57</v>
      </c>
      <c r="S20" s="193">
        <f aca="true" t="shared" si="0" ref="S20:S26">((F20/2)+SUM(G20:Q20)+(R20/2))/12</f>
        <v>6267322.57</v>
      </c>
      <c r="T20" s="196">
        <f aca="true" t="shared" si="1" ref="T20:T26">S20/($S$28+$S$169)</f>
        <v>0.0716256665207038</v>
      </c>
      <c r="U20" s="40"/>
      <c r="V20" s="196"/>
      <c r="W20" s="196"/>
      <c r="X20" s="193">
        <f>T20*Forecast!$U$12</f>
        <v>6248021.020592998</v>
      </c>
      <c r="Y20" s="37" t="s">
        <v>125</v>
      </c>
      <c r="Z20" s="208"/>
      <c r="AA20" s="208"/>
      <c r="AB20" s="208"/>
      <c r="AC20" s="208"/>
    </row>
    <row r="21" spans="1:29" s="37" customFormat="1" ht="19.5" customHeight="1">
      <c r="A21" s="39">
        <v>9</v>
      </c>
      <c r="B21" s="192"/>
      <c r="C21" s="193" t="s">
        <v>52</v>
      </c>
      <c r="D21" s="193" t="s">
        <v>53</v>
      </c>
      <c r="E21" s="193"/>
      <c r="F21" s="193">
        <v>1756164.23</v>
      </c>
      <c r="G21" s="193">
        <v>1756164.23</v>
      </c>
      <c r="H21" s="193">
        <v>1756164.23</v>
      </c>
      <c r="I21" s="194">
        <v>1756164.23</v>
      </c>
      <c r="J21" s="41">
        <v>1756164.23</v>
      </c>
      <c r="K21" s="41">
        <v>1756164.23</v>
      </c>
      <c r="L21" s="41">
        <v>1724550.79</v>
      </c>
      <c r="M21" s="41">
        <v>1724550.79</v>
      </c>
      <c r="N21" s="41">
        <v>1724550.79</v>
      </c>
      <c r="O21" s="41">
        <v>1724550.79</v>
      </c>
      <c r="P21" s="41">
        <v>1724550.79</v>
      </c>
      <c r="Q21" s="41">
        <v>1723730.02</v>
      </c>
      <c r="R21" s="41">
        <v>1723730.02</v>
      </c>
      <c r="S21" s="193">
        <f t="shared" si="0"/>
        <v>1738937.687083333</v>
      </c>
      <c r="T21" s="196">
        <f t="shared" si="1"/>
        <v>0.01987333019549922</v>
      </c>
      <c r="U21" s="40"/>
      <c r="V21" s="196"/>
      <c r="W21" s="196"/>
      <c r="X21" s="193">
        <f>T21*Forecast!$U$12</f>
        <v>1733582.2595769202</v>
      </c>
      <c r="Y21" s="37" t="s">
        <v>125</v>
      </c>
      <c r="Z21" s="208"/>
      <c r="AA21" s="208"/>
      <c r="AB21" s="208"/>
      <c r="AC21" s="208"/>
    </row>
    <row r="22" spans="1:29" s="37" customFormat="1" ht="19.5" customHeight="1">
      <c r="A22" s="39">
        <v>10</v>
      </c>
      <c r="B22" s="192"/>
      <c r="C22" s="193" t="s">
        <v>54</v>
      </c>
      <c r="D22" s="193" t="s">
        <v>55</v>
      </c>
      <c r="E22" s="193"/>
      <c r="F22" s="193">
        <v>58306008.56</v>
      </c>
      <c r="G22" s="193">
        <v>58306008.56</v>
      </c>
      <c r="H22" s="193">
        <v>58130386.82</v>
      </c>
      <c r="I22" s="194">
        <v>58130386.82</v>
      </c>
      <c r="J22" s="41">
        <v>58130386.82</v>
      </c>
      <c r="K22" s="41">
        <v>58130386.82</v>
      </c>
      <c r="L22" s="41">
        <v>55620985.82</v>
      </c>
      <c r="M22" s="41">
        <v>55620985.82</v>
      </c>
      <c r="N22" s="41">
        <v>55620985.82</v>
      </c>
      <c r="O22" s="41">
        <v>55620985.82</v>
      </c>
      <c r="P22" s="41">
        <v>55620985.82</v>
      </c>
      <c r="Q22" s="41">
        <v>55308955.93</v>
      </c>
      <c r="R22" s="41">
        <v>55308955.93</v>
      </c>
      <c r="S22" s="193">
        <f t="shared" si="0"/>
        <v>56754076.92624999</v>
      </c>
      <c r="T22" s="196">
        <f t="shared" si="1"/>
        <v>0.6486100790580421</v>
      </c>
      <c r="U22" s="40"/>
      <c r="V22" s="196"/>
      <c r="W22" s="196"/>
      <c r="X22" s="193">
        <f>T22*Forecast!$U$12</f>
        <v>56579290.70651966</v>
      </c>
      <c r="Y22" s="37" t="s">
        <v>125</v>
      </c>
      <c r="Z22" s="208"/>
      <c r="AA22" s="208"/>
      <c r="AB22" s="208"/>
      <c r="AC22" s="208"/>
    </row>
    <row r="23" spans="1:29" s="37" customFormat="1" ht="19.5" customHeight="1">
      <c r="A23" s="39">
        <v>11</v>
      </c>
      <c r="B23" s="192"/>
      <c r="C23" s="193" t="s">
        <v>56</v>
      </c>
      <c r="D23" s="193" t="s">
        <v>57</v>
      </c>
      <c r="E23" s="193"/>
      <c r="F23" s="193">
        <v>19365518.12</v>
      </c>
      <c r="G23" s="193">
        <v>19365518.12</v>
      </c>
      <c r="H23" s="193">
        <v>19328845.52</v>
      </c>
      <c r="I23" s="194">
        <v>19328845.52</v>
      </c>
      <c r="J23" s="41">
        <v>19328845.52</v>
      </c>
      <c r="K23" s="41">
        <v>19328845.52</v>
      </c>
      <c r="L23" s="41">
        <v>18125340.71</v>
      </c>
      <c r="M23" s="41">
        <v>18125340.71</v>
      </c>
      <c r="N23" s="41">
        <v>18125340.71</v>
      </c>
      <c r="O23" s="41">
        <v>18125340.71</v>
      </c>
      <c r="P23" s="41">
        <v>18125340.71</v>
      </c>
      <c r="Q23" s="41">
        <v>18120347.89</v>
      </c>
      <c r="R23" s="41">
        <v>18120347.89</v>
      </c>
      <c r="S23" s="193">
        <f t="shared" si="0"/>
        <v>18680907.053750005</v>
      </c>
      <c r="T23" s="196">
        <f t="shared" si="1"/>
        <v>0.21349346614788348</v>
      </c>
      <c r="U23" s="40"/>
      <c r="V23" s="196"/>
      <c r="W23" s="196"/>
      <c r="X23" s="193">
        <f>T23*Forecast!$U$12</f>
        <v>18623375.23750178</v>
      </c>
      <c r="Y23" s="37" t="s">
        <v>125</v>
      </c>
      <c r="Z23" s="208"/>
      <c r="AA23" s="208"/>
      <c r="AB23" s="208"/>
      <c r="AC23" s="208"/>
    </row>
    <row r="24" spans="1:29" s="37" customFormat="1" ht="19.5" customHeight="1">
      <c r="A24" s="39">
        <v>12</v>
      </c>
      <c r="B24" s="192"/>
      <c r="C24" s="193" t="s">
        <v>58</v>
      </c>
      <c r="D24" s="193" t="s">
        <v>59</v>
      </c>
      <c r="E24" s="193"/>
      <c r="F24" s="193">
        <v>3270789.8</v>
      </c>
      <c r="G24" s="193">
        <v>3270789.8</v>
      </c>
      <c r="H24" s="193">
        <v>3270789.8</v>
      </c>
      <c r="I24" s="194">
        <v>3270789.8</v>
      </c>
      <c r="J24" s="41">
        <v>3270789.8</v>
      </c>
      <c r="K24" s="41">
        <v>3270789.8</v>
      </c>
      <c r="L24" s="41">
        <v>3270789.8</v>
      </c>
      <c r="M24" s="41">
        <v>3270789.8</v>
      </c>
      <c r="N24" s="41">
        <v>3270789.8</v>
      </c>
      <c r="O24" s="41">
        <v>3270789.8</v>
      </c>
      <c r="P24" s="41">
        <v>3270789.8</v>
      </c>
      <c r="Q24" s="41">
        <v>3270789.8</v>
      </c>
      <c r="R24" s="41">
        <v>3270789.8</v>
      </c>
      <c r="S24" s="193">
        <f t="shared" si="0"/>
        <v>3270789.8000000003</v>
      </c>
      <c r="T24" s="196">
        <f t="shared" si="1"/>
        <v>0.037379997097248416</v>
      </c>
      <c r="U24" s="40"/>
      <c r="V24" s="196"/>
      <c r="W24" s="196"/>
      <c r="X24" s="193">
        <f>T24*Forecast!$U$12</f>
        <v>3260716.70894405</v>
      </c>
      <c r="Y24" s="37" t="s">
        <v>125</v>
      </c>
      <c r="Z24" s="208"/>
      <c r="AA24" s="208"/>
      <c r="AB24" s="208"/>
      <c r="AC24" s="208"/>
    </row>
    <row r="25" spans="1:29" s="37" customFormat="1" ht="19.5" customHeight="1">
      <c r="A25" s="39">
        <v>13</v>
      </c>
      <c r="B25" s="192"/>
      <c r="C25" s="193" t="s">
        <v>60</v>
      </c>
      <c r="D25" s="193" t="s">
        <v>61</v>
      </c>
      <c r="E25" s="193"/>
      <c r="F25" s="193">
        <v>589320.77</v>
      </c>
      <c r="G25" s="193">
        <v>589320.77</v>
      </c>
      <c r="H25" s="193">
        <v>589320.77</v>
      </c>
      <c r="I25" s="194">
        <v>589320.77</v>
      </c>
      <c r="J25" s="41">
        <v>589320.77</v>
      </c>
      <c r="K25" s="41">
        <v>589320.77</v>
      </c>
      <c r="L25" s="41">
        <v>589320.77</v>
      </c>
      <c r="M25" s="41">
        <v>589320.77</v>
      </c>
      <c r="N25" s="41">
        <v>589320.77</v>
      </c>
      <c r="O25" s="41">
        <v>589320.77</v>
      </c>
      <c r="P25" s="41">
        <v>589320.77</v>
      </c>
      <c r="Q25" s="41">
        <v>589320.77</v>
      </c>
      <c r="R25" s="41">
        <v>589320.77</v>
      </c>
      <c r="S25" s="193">
        <f t="shared" si="0"/>
        <v>589320.7699999999</v>
      </c>
      <c r="T25" s="196">
        <f t="shared" si="1"/>
        <v>0.006735012036526528</v>
      </c>
      <c r="U25" s="40"/>
      <c r="V25" s="196"/>
      <c r="W25" s="196"/>
      <c r="X25" s="193">
        <f>T25*Forecast!$U$12</f>
        <v>587505.8316700062</v>
      </c>
      <c r="Y25" s="37" t="s">
        <v>125</v>
      </c>
      <c r="Z25" s="208"/>
      <c r="AA25" s="208"/>
      <c r="AB25" s="208"/>
      <c r="AC25" s="208"/>
    </row>
    <row r="26" spans="1:29" s="37" customFormat="1" ht="19.5" customHeight="1">
      <c r="A26" s="39">
        <v>14</v>
      </c>
      <c r="B26" s="192"/>
      <c r="C26" s="193" t="s">
        <v>62</v>
      </c>
      <c r="D26" s="193" t="s">
        <v>63</v>
      </c>
      <c r="E26" s="193"/>
      <c r="F26" s="193">
        <v>174182.21</v>
      </c>
      <c r="G26" s="193">
        <v>174182.21</v>
      </c>
      <c r="H26" s="193">
        <v>174182.21</v>
      </c>
      <c r="I26" s="194">
        <v>174182.21</v>
      </c>
      <c r="J26" s="41">
        <v>174182.21</v>
      </c>
      <c r="K26" s="41">
        <v>174182.21</v>
      </c>
      <c r="L26" s="41">
        <v>174182.21</v>
      </c>
      <c r="M26" s="41">
        <v>174182.21</v>
      </c>
      <c r="N26" s="41">
        <v>174182.21</v>
      </c>
      <c r="O26" s="41">
        <v>174182.21</v>
      </c>
      <c r="P26" s="41">
        <v>174182.21</v>
      </c>
      <c r="Q26" s="41">
        <v>174182.21</v>
      </c>
      <c r="R26" s="41">
        <v>174182.21</v>
      </c>
      <c r="S26" s="193">
        <f t="shared" si="0"/>
        <v>174182.21</v>
      </c>
      <c r="T26" s="196">
        <f t="shared" si="1"/>
        <v>0.0019906294510861912</v>
      </c>
      <c r="U26" s="40"/>
      <c r="V26" s="196"/>
      <c r="W26" s="196"/>
      <c r="X26" s="193">
        <f>T26*Forecast!$U$12</f>
        <v>173645.77893321097</v>
      </c>
      <c r="Y26" s="37" t="s">
        <v>125</v>
      </c>
      <c r="Z26" s="208"/>
      <c r="AA26" s="208"/>
      <c r="AB26" s="208"/>
      <c r="AC26" s="208"/>
    </row>
    <row r="27" spans="1:29" s="37" customFormat="1" ht="19.5" customHeight="1">
      <c r="A27" s="39">
        <v>15</v>
      </c>
      <c r="B27" s="197"/>
      <c r="C27" s="198"/>
      <c r="D27" s="198"/>
      <c r="E27" s="198"/>
      <c r="F27" s="198"/>
      <c r="G27" s="198"/>
      <c r="H27" s="198"/>
      <c r="I27" s="199"/>
      <c r="J27" s="200"/>
      <c r="K27" s="200"/>
      <c r="L27" s="200"/>
      <c r="M27" s="200"/>
      <c r="N27" s="200"/>
      <c r="O27" s="200"/>
      <c r="P27" s="200"/>
      <c r="Q27" s="200"/>
      <c r="R27" s="200"/>
      <c r="S27" s="198"/>
      <c r="T27" s="196"/>
      <c r="U27" s="40"/>
      <c r="V27" s="196"/>
      <c r="W27" s="196"/>
      <c r="X27" s="198"/>
      <c r="Z27" s="36"/>
      <c r="AA27" s="36"/>
      <c r="AB27" s="36"/>
      <c r="AC27" s="36"/>
    </row>
    <row r="28" spans="1:29" s="37" customFormat="1" ht="19.5" customHeight="1">
      <c r="A28" s="39">
        <v>16</v>
      </c>
      <c r="B28" s="192"/>
      <c r="C28" s="193"/>
      <c r="D28" s="193" t="s">
        <v>64</v>
      </c>
      <c r="E28" s="193"/>
      <c r="F28" s="195">
        <f>SUM(F20:F26)</f>
        <v>89729306.25999999</v>
      </c>
      <c r="G28" s="195">
        <f>SUM(G20:G26)</f>
        <v>89729306.25999999</v>
      </c>
      <c r="H28" s="195">
        <f>SUM(H20:H26)</f>
        <v>89517011.91999999</v>
      </c>
      <c r="I28" s="201">
        <f>SUM(I20:I26)</f>
        <v>89517011.91999999</v>
      </c>
      <c r="J28" s="202">
        <v>89517011.91999999</v>
      </c>
      <c r="K28" s="202">
        <v>89517011.91999999</v>
      </c>
      <c r="L28" s="202">
        <v>85772492.66999999</v>
      </c>
      <c r="M28" s="202">
        <v>85772492.66999999</v>
      </c>
      <c r="N28" s="202">
        <v>85772492.66999999</v>
      </c>
      <c r="O28" s="202">
        <v>85772492.66999999</v>
      </c>
      <c r="P28" s="202">
        <v>85772492.66999999</v>
      </c>
      <c r="Q28" s="202">
        <v>85454649.18999998</v>
      </c>
      <c r="R28" s="202">
        <v>85454649.18999998</v>
      </c>
      <c r="S28" s="193">
        <f>SUM(S20:S26)</f>
        <v>87475537.01708332</v>
      </c>
      <c r="T28" s="196">
        <f>SUM(T20:T26)</f>
        <v>0.9997081805069896</v>
      </c>
      <c r="U28" s="40"/>
      <c r="V28" s="196"/>
      <c r="W28" s="196"/>
      <c r="X28" s="193">
        <f>SUM(X20:X27)</f>
        <v>87206137.54373863</v>
      </c>
      <c r="Z28" s="36"/>
      <c r="AA28" s="36"/>
      <c r="AB28" s="36"/>
      <c r="AC28" s="36"/>
    </row>
    <row r="29" spans="1:29" s="37" customFormat="1" ht="19.5" customHeight="1">
      <c r="A29" s="39">
        <v>17</v>
      </c>
      <c r="B29" s="192"/>
      <c r="C29" s="193"/>
      <c r="D29" s="193"/>
      <c r="E29" s="193"/>
      <c r="F29" s="193"/>
      <c r="G29" s="193"/>
      <c r="H29" s="193"/>
      <c r="I29" s="194"/>
      <c r="J29" s="202"/>
      <c r="K29" s="202"/>
      <c r="L29" s="202"/>
      <c r="M29" s="202"/>
      <c r="N29" s="202"/>
      <c r="O29" s="202"/>
      <c r="P29" s="202"/>
      <c r="Q29" s="202"/>
      <c r="R29" s="202"/>
      <c r="S29" s="193"/>
      <c r="T29" s="196"/>
      <c r="U29" s="40"/>
      <c r="V29" s="196"/>
      <c r="W29" s="196"/>
      <c r="X29" s="193"/>
      <c r="Z29" s="36"/>
      <c r="AA29" s="36"/>
      <c r="AB29" s="36"/>
      <c r="AC29" s="36"/>
    </row>
    <row r="30" spans="1:29" s="37" customFormat="1" ht="19.5" customHeight="1">
      <c r="A30" s="39">
        <v>18</v>
      </c>
      <c r="B30" s="192"/>
      <c r="C30" s="193"/>
      <c r="D30" s="193" t="s">
        <v>65</v>
      </c>
      <c r="E30" s="193"/>
      <c r="F30" s="193"/>
      <c r="G30" s="193"/>
      <c r="H30" s="193"/>
      <c r="I30" s="194"/>
      <c r="J30" s="202"/>
      <c r="K30" s="202"/>
      <c r="L30" s="202"/>
      <c r="M30" s="202"/>
      <c r="N30" s="202"/>
      <c r="O30" s="202"/>
      <c r="P30" s="202"/>
      <c r="Q30" s="202"/>
      <c r="R30" s="202"/>
      <c r="S30" s="193"/>
      <c r="T30" s="196"/>
      <c r="U30" s="40"/>
      <c r="V30" s="196"/>
      <c r="W30" s="196"/>
      <c r="X30" s="193"/>
      <c r="Z30" s="214" t="s">
        <v>285</v>
      </c>
      <c r="AA30" s="214" t="s">
        <v>272</v>
      </c>
      <c r="AB30" s="214" t="s">
        <v>281</v>
      </c>
      <c r="AC30" s="214" t="s">
        <v>250</v>
      </c>
    </row>
    <row r="31" spans="1:29" s="37" customFormat="1" ht="19.5" customHeight="1">
      <c r="A31" s="39">
        <v>19</v>
      </c>
      <c r="B31" s="192"/>
      <c r="C31" s="193" t="s">
        <v>66</v>
      </c>
      <c r="D31" s="193" t="s">
        <v>51</v>
      </c>
      <c r="E31" s="193"/>
      <c r="F31" s="193"/>
      <c r="G31" s="193"/>
      <c r="H31" s="193"/>
      <c r="I31" s="194"/>
      <c r="J31" s="202"/>
      <c r="K31" s="202"/>
      <c r="L31" s="202"/>
      <c r="M31" s="202"/>
      <c r="N31" s="202"/>
      <c r="O31" s="202"/>
      <c r="P31" s="202"/>
      <c r="Q31" s="202"/>
      <c r="R31" s="202"/>
      <c r="S31" s="193"/>
      <c r="T31" s="196"/>
      <c r="U31" s="40"/>
      <c r="V31" s="196"/>
      <c r="W31" s="196"/>
      <c r="X31" s="193"/>
      <c r="Z31" s="214"/>
      <c r="AA31" s="214"/>
      <c r="AB31" s="214"/>
      <c r="AC31" s="214"/>
    </row>
    <row r="32" spans="1:29" s="37" customFormat="1" ht="19.5" customHeight="1">
      <c r="A32" s="39">
        <v>20</v>
      </c>
      <c r="B32" s="192"/>
      <c r="C32" s="193"/>
      <c r="D32" s="193"/>
      <c r="E32" s="193" t="s">
        <v>35</v>
      </c>
      <c r="F32" s="193">
        <v>25978.61</v>
      </c>
      <c r="G32" s="193">
        <v>25978.61</v>
      </c>
      <c r="H32" s="193">
        <v>25978.61</v>
      </c>
      <c r="I32" s="194">
        <v>25978.61</v>
      </c>
      <c r="J32" s="41">
        <v>25978.61</v>
      </c>
      <c r="K32" s="41">
        <v>25978.61</v>
      </c>
      <c r="L32" s="41">
        <v>25978.61</v>
      </c>
      <c r="M32" s="41">
        <v>25978.61</v>
      </c>
      <c r="N32" s="41">
        <v>25978.61</v>
      </c>
      <c r="O32" s="41">
        <v>25978.61</v>
      </c>
      <c r="P32" s="41">
        <v>25978.61</v>
      </c>
      <c r="Q32" s="41">
        <v>25978.61</v>
      </c>
      <c r="R32" s="41">
        <v>25978.61</v>
      </c>
      <c r="S32" s="193">
        <f>((F32/2)+SUM(G32:Q32)+(R32/2))/12</f>
        <v>25978.609999999997</v>
      </c>
      <c r="T32" s="196"/>
      <c r="U32" s="196">
        <f>S32/($S$154+$S$170-$S$14)</f>
        <v>0.00043755044728826663</v>
      </c>
      <c r="V32" s="196"/>
      <c r="W32" s="196"/>
      <c r="X32" s="193">
        <f>U32*Forecast!$U$13</f>
        <v>18563.800527873496</v>
      </c>
      <c r="Y32" s="37" t="s">
        <v>128</v>
      </c>
      <c r="Z32" s="214"/>
      <c r="AA32" s="214"/>
      <c r="AB32" s="214"/>
      <c r="AC32" s="214"/>
    </row>
    <row r="33" spans="1:29" s="37" customFormat="1" ht="19.5" customHeight="1">
      <c r="A33" s="39">
        <v>21</v>
      </c>
      <c r="B33" s="192"/>
      <c r="C33" s="193"/>
      <c r="D33" s="193"/>
      <c r="E33" s="193" t="s">
        <v>67</v>
      </c>
      <c r="F33" s="193">
        <v>4715879.59</v>
      </c>
      <c r="G33" s="193">
        <v>4715879.59</v>
      </c>
      <c r="H33" s="193">
        <v>4713020.15</v>
      </c>
      <c r="I33" s="194">
        <v>4712441.36</v>
      </c>
      <c r="J33" s="41">
        <v>4719941.36</v>
      </c>
      <c r="K33" s="41">
        <v>4712302.89</v>
      </c>
      <c r="L33" s="41">
        <v>4705065.22</v>
      </c>
      <c r="M33" s="41">
        <v>4950065.22</v>
      </c>
      <c r="N33" s="41">
        <v>4950065.22</v>
      </c>
      <c r="O33" s="41">
        <v>4970566.9</v>
      </c>
      <c r="P33" s="41">
        <v>4970566.9</v>
      </c>
      <c r="Q33" s="41">
        <v>4816019.61</v>
      </c>
      <c r="R33" s="41">
        <v>4866882.01</v>
      </c>
      <c r="S33" s="193">
        <f>((F33/2)+SUM(G33:Q33)+(R33/2))/12</f>
        <v>4810609.601666667</v>
      </c>
      <c r="T33" s="196"/>
      <c r="U33" s="40"/>
      <c r="V33" s="196">
        <f>S33/($S$155+$S$171-$S$15)</f>
        <v>0.004142278753217196</v>
      </c>
      <c r="W33" s="196"/>
      <c r="X33" s="193">
        <f>V33*Forecast!$U$14</f>
        <v>5538228.611180906</v>
      </c>
      <c r="Y33" s="37" t="s">
        <v>130</v>
      </c>
      <c r="Z33" s="214"/>
      <c r="AA33" s="214"/>
      <c r="AB33" s="214"/>
      <c r="AC33" s="214"/>
    </row>
    <row r="34" spans="1:29" s="37" customFormat="1" ht="19.5" customHeight="1">
      <c r="A34" s="39">
        <v>22</v>
      </c>
      <c r="B34" s="203"/>
      <c r="C34" s="204"/>
      <c r="D34" s="204"/>
      <c r="E34" s="204" t="s">
        <v>4</v>
      </c>
      <c r="F34" s="205">
        <f>SUM(F32:F33)</f>
        <v>4741858.2</v>
      </c>
      <c r="G34" s="205">
        <f>SUM(G32:G33)</f>
        <v>4741858.2</v>
      </c>
      <c r="H34" s="205">
        <f>SUM(H32:H33)</f>
        <v>4738998.760000001</v>
      </c>
      <c r="I34" s="206">
        <f>SUM(I32:I33)</f>
        <v>4738419.970000001</v>
      </c>
      <c r="J34" s="207">
        <v>4745919.97</v>
      </c>
      <c r="K34" s="207">
        <v>4738281.5</v>
      </c>
      <c r="L34" s="207">
        <v>4731043.83</v>
      </c>
      <c r="M34" s="207">
        <v>4976043.83</v>
      </c>
      <c r="N34" s="207">
        <v>4976043.83</v>
      </c>
      <c r="O34" s="207">
        <v>4996545.51</v>
      </c>
      <c r="P34" s="207">
        <v>4996545.51</v>
      </c>
      <c r="Q34" s="207">
        <v>4841998.22</v>
      </c>
      <c r="R34" s="207">
        <v>4892860.62</v>
      </c>
      <c r="S34" s="204">
        <f>SUM(S32:S33)</f>
        <v>4836588.211666667</v>
      </c>
      <c r="T34" s="196"/>
      <c r="U34" s="40"/>
      <c r="V34" s="196"/>
      <c r="W34" s="196"/>
      <c r="X34" s="204">
        <f>SUM(X32:X33)</f>
        <v>5556792.41170878</v>
      </c>
      <c r="Z34" s="214"/>
      <c r="AA34" s="214"/>
      <c r="AB34" s="214"/>
      <c r="AC34" s="214"/>
    </row>
    <row r="35" spans="1:29" s="37" customFormat="1" ht="19.5" customHeight="1">
      <c r="A35" s="39">
        <v>23</v>
      </c>
      <c r="B35" s="192"/>
      <c r="C35" s="193"/>
      <c r="D35" s="193"/>
      <c r="E35" s="193"/>
      <c r="F35" s="193"/>
      <c r="G35" s="193"/>
      <c r="H35" s="193"/>
      <c r="I35" s="194"/>
      <c r="J35" s="202"/>
      <c r="K35" s="202"/>
      <c r="L35" s="202"/>
      <c r="M35" s="202"/>
      <c r="N35" s="202"/>
      <c r="O35" s="202"/>
      <c r="P35" s="202"/>
      <c r="Q35" s="202"/>
      <c r="R35" s="202"/>
      <c r="S35" s="193"/>
      <c r="T35" s="196"/>
      <c r="U35" s="40"/>
      <c r="V35" s="196"/>
      <c r="W35" s="196"/>
      <c r="X35" s="193"/>
      <c r="Z35" s="214"/>
      <c r="AA35" s="214"/>
      <c r="AB35" s="214"/>
      <c r="AC35" s="214"/>
    </row>
    <row r="36" spans="1:29" s="37" customFormat="1" ht="19.5" customHeight="1">
      <c r="A36" s="39">
        <v>24</v>
      </c>
      <c r="B36" s="192"/>
      <c r="C36" s="193" t="s">
        <v>68</v>
      </c>
      <c r="D36" s="193" t="s">
        <v>69</v>
      </c>
      <c r="E36" s="193"/>
      <c r="F36" s="193"/>
      <c r="G36" s="193"/>
      <c r="H36" s="193"/>
      <c r="I36" s="194"/>
      <c r="J36" s="202"/>
      <c r="K36" s="202"/>
      <c r="L36" s="202"/>
      <c r="M36" s="202"/>
      <c r="N36" s="202"/>
      <c r="O36" s="202"/>
      <c r="P36" s="202"/>
      <c r="Q36" s="202"/>
      <c r="R36" s="202"/>
      <c r="S36" s="193"/>
      <c r="T36" s="196"/>
      <c r="U36" s="40"/>
      <c r="V36" s="196"/>
      <c r="W36" s="196"/>
      <c r="X36" s="193"/>
      <c r="Z36" s="214"/>
      <c r="AA36" s="214"/>
      <c r="AB36" s="214"/>
      <c r="AC36" s="214"/>
    </row>
    <row r="37" spans="1:29" s="37" customFormat="1" ht="19.5" customHeight="1">
      <c r="A37" s="39">
        <v>25</v>
      </c>
      <c r="B37" s="192"/>
      <c r="C37" s="193"/>
      <c r="D37" s="193"/>
      <c r="E37" s="193" t="s">
        <v>35</v>
      </c>
      <c r="F37" s="193">
        <v>543243.15</v>
      </c>
      <c r="G37" s="193">
        <v>543243.15</v>
      </c>
      <c r="H37" s="193">
        <v>543243.15</v>
      </c>
      <c r="I37" s="194">
        <v>543243.15</v>
      </c>
      <c r="J37" s="41">
        <v>543243.15</v>
      </c>
      <c r="K37" s="41">
        <v>543243.15</v>
      </c>
      <c r="L37" s="41">
        <v>543243.15</v>
      </c>
      <c r="M37" s="41">
        <v>543243.15</v>
      </c>
      <c r="N37" s="41">
        <v>543243.15</v>
      </c>
      <c r="O37" s="41">
        <v>543243.15</v>
      </c>
      <c r="P37" s="41">
        <v>543243.15</v>
      </c>
      <c r="Q37" s="41">
        <v>543243.15</v>
      </c>
      <c r="R37" s="41">
        <v>543243.15</v>
      </c>
      <c r="S37" s="193">
        <f>((F37/2)+SUM(G37:Q37)+(R37/2))/12</f>
        <v>543243.1500000001</v>
      </c>
      <c r="T37" s="196"/>
      <c r="U37" s="196">
        <f>S37/($S$154+$S$170-$S$14)</f>
        <v>0.009149692122434072</v>
      </c>
      <c r="V37" s="196"/>
      <c r="W37" s="196"/>
      <c r="X37" s="193">
        <f>U37*Forecast!$U$13</f>
        <v>388190.80292339216</v>
      </c>
      <c r="Y37" s="37" t="s">
        <v>128</v>
      </c>
      <c r="Z37" s="214"/>
      <c r="AA37" s="214"/>
      <c r="AB37" s="214"/>
      <c r="AC37" s="214"/>
    </row>
    <row r="38" spans="1:29" s="37" customFormat="1" ht="19.5" customHeight="1">
      <c r="A38" s="39">
        <v>26</v>
      </c>
      <c r="B38" s="192"/>
      <c r="C38" s="193"/>
      <c r="D38" s="193"/>
      <c r="E38" s="193" t="s">
        <v>67</v>
      </c>
      <c r="F38" s="193">
        <v>52241586.120000005</v>
      </c>
      <c r="G38" s="193">
        <v>52241586.120000005</v>
      </c>
      <c r="H38" s="193">
        <v>52203547.58</v>
      </c>
      <c r="I38" s="194">
        <v>53182637.54</v>
      </c>
      <c r="J38" s="41">
        <v>53269879.230000004</v>
      </c>
      <c r="K38" s="41">
        <v>53277476.25</v>
      </c>
      <c r="L38" s="41">
        <v>53276182.84</v>
      </c>
      <c r="M38" s="41">
        <v>53309934.93</v>
      </c>
      <c r="N38" s="41">
        <v>53464950.88</v>
      </c>
      <c r="O38" s="41">
        <v>53487509.58</v>
      </c>
      <c r="P38" s="41">
        <v>53517428.660000004</v>
      </c>
      <c r="Q38" s="41">
        <v>53541876.38</v>
      </c>
      <c r="R38" s="41">
        <v>53547385.08</v>
      </c>
      <c r="S38" s="193">
        <f>((F38/2)+SUM(G38:Q38)+(R38/2))/12</f>
        <v>53138957.96583334</v>
      </c>
      <c r="T38" s="196"/>
      <c r="U38" s="40"/>
      <c r="V38" s="196">
        <f>S38/($S$155+$S$171-$S$15)</f>
        <v>0.0457564414442844</v>
      </c>
      <c r="W38" s="196"/>
      <c r="X38" s="193">
        <f>V38*Forecast!$U$14</f>
        <v>61176383.39905137</v>
      </c>
      <c r="Y38" s="37" t="s">
        <v>130</v>
      </c>
      <c r="Z38" s="214"/>
      <c r="AA38" s="214"/>
      <c r="AB38" s="214"/>
      <c r="AC38" s="214"/>
    </row>
    <row r="39" spans="1:29" s="37" customFormat="1" ht="19.5" customHeight="1">
      <c r="A39" s="39">
        <v>27</v>
      </c>
      <c r="B39" s="203"/>
      <c r="C39" s="204"/>
      <c r="D39" s="204"/>
      <c r="E39" s="204" t="s">
        <v>4</v>
      </c>
      <c r="F39" s="205">
        <f>SUM(F37:F38)</f>
        <v>52784829.27</v>
      </c>
      <c r="G39" s="205">
        <f>SUM(G37:G38)</f>
        <v>52784829.27</v>
      </c>
      <c r="H39" s="205">
        <f>SUM(H37:H38)</f>
        <v>52746790.73</v>
      </c>
      <c r="I39" s="206">
        <f>SUM(I37:I38)</f>
        <v>53725880.69</v>
      </c>
      <c r="J39" s="207">
        <v>53813122.38</v>
      </c>
      <c r="K39" s="207">
        <v>53820719.4</v>
      </c>
      <c r="L39" s="207">
        <v>53819425.99</v>
      </c>
      <c r="M39" s="207">
        <v>53853178.08</v>
      </c>
      <c r="N39" s="207">
        <v>54008194.03</v>
      </c>
      <c r="O39" s="207">
        <v>54030752.73</v>
      </c>
      <c r="P39" s="207">
        <v>54060671.81</v>
      </c>
      <c r="Q39" s="207">
        <v>54085119.53</v>
      </c>
      <c r="R39" s="207">
        <v>54090628.23</v>
      </c>
      <c r="S39" s="204">
        <f>SUM(S37:S38)</f>
        <v>53682201.11583334</v>
      </c>
      <c r="T39" s="196"/>
      <c r="U39" s="40"/>
      <c r="V39" s="196"/>
      <c r="W39" s="196"/>
      <c r="X39" s="204">
        <f>SUM(X37:X38)</f>
        <v>61564574.20197476</v>
      </c>
      <c r="Z39" s="214"/>
      <c r="AA39" s="214"/>
      <c r="AB39" s="214"/>
      <c r="AC39" s="214"/>
    </row>
    <row r="40" spans="1:29" s="37" customFormat="1" ht="19.5" customHeight="1">
      <c r="A40" s="39">
        <v>28</v>
      </c>
      <c r="B40" s="192"/>
      <c r="C40" s="193"/>
      <c r="D40" s="193"/>
      <c r="E40" s="193"/>
      <c r="F40" s="193"/>
      <c r="G40" s="193"/>
      <c r="H40" s="193"/>
      <c r="I40" s="194"/>
      <c r="J40" s="202"/>
      <c r="K40" s="202"/>
      <c r="L40" s="202"/>
      <c r="M40" s="202"/>
      <c r="N40" s="202"/>
      <c r="O40" s="202"/>
      <c r="P40" s="202"/>
      <c r="Q40" s="202"/>
      <c r="R40" s="202"/>
      <c r="S40" s="193"/>
      <c r="T40" s="196"/>
      <c r="U40" s="40"/>
      <c r="V40" s="196"/>
      <c r="W40" s="196"/>
      <c r="X40" s="193"/>
      <c r="Z40" s="36"/>
      <c r="AA40" s="36"/>
      <c r="AB40" s="36"/>
      <c r="AC40" s="36"/>
    </row>
    <row r="41" spans="1:29" s="37" customFormat="1" ht="19.5" customHeight="1">
      <c r="A41" s="39">
        <v>29</v>
      </c>
      <c r="B41" s="192"/>
      <c r="C41" s="193" t="s">
        <v>70</v>
      </c>
      <c r="D41" s="193" t="s">
        <v>71</v>
      </c>
      <c r="E41" s="193"/>
      <c r="F41" s="193"/>
      <c r="G41" s="193"/>
      <c r="H41" s="193"/>
      <c r="I41" s="194"/>
      <c r="J41" s="202"/>
      <c r="K41" s="202"/>
      <c r="L41" s="202"/>
      <c r="M41" s="202"/>
      <c r="N41" s="202"/>
      <c r="O41" s="202"/>
      <c r="P41" s="202"/>
      <c r="Q41" s="202"/>
      <c r="R41" s="202"/>
      <c r="S41" s="193"/>
      <c r="T41" s="196"/>
      <c r="U41" s="40"/>
      <c r="V41" s="196"/>
      <c r="W41" s="196"/>
      <c r="X41" s="193"/>
      <c r="Z41" s="36"/>
      <c r="AA41" s="36"/>
      <c r="AB41" s="36"/>
      <c r="AC41" s="36"/>
    </row>
    <row r="42" spans="1:35" s="37" customFormat="1" ht="19.5" customHeight="1">
      <c r="A42" s="39">
        <v>33</v>
      </c>
      <c r="B42" s="192"/>
      <c r="C42" s="193"/>
      <c r="D42" s="193"/>
      <c r="E42" s="193" t="s">
        <v>35</v>
      </c>
      <c r="F42" s="194">
        <v>19080726.92</v>
      </c>
      <c r="G42" s="194">
        <v>19080726.92</v>
      </c>
      <c r="H42" s="194">
        <v>19227892.78</v>
      </c>
      <c r="I42" s="194">
        <v>19269633.2</v>
      </c>
      <c r="J42" s="41">
        <v>19269633.2</v>
      </c>
      <c r="K42" s="41">
        <v>19327350.94</v>
      </c>
      <c r="L42" s="41">
        <v>19480995.22</v>
      </c>
      <c r="M42" s="41">
        <v>19488265.22</v>
      </c>
      <c r="N42" s="41">
        <v>19604693.99</v>
      </c>
      <c r="O42" s="41">
        <v>19850643.01</v>
      </c>
      <c r="P42" s="41">
        <v>19889090.82</v>
      </c>
      <c r="Q42" s="41">
        <v>20081646.01</v>
      </c>
      <c r="R42" s="41">
        <v>20111696.95</v>
      </c>
      <c r="S42" s="193">
        <f>((F42/2)+SUM(G42:Q42)+(R42/2))/12</f>
        <v>19513898.60375</v>
      </c>
      <c r="T42" s="196"/>
      <c r="U42" s="196">
        <f>S42/($S$154+$S$170-$S$14)</f>
        <v>0.32866712508516416</v>
      </c>
      <c r="V42" s="196"/>
      <c r="W42" s="196"/>
      <c r="X42" s="193">
        <f>U42*Forecast!$U$13</f>
        <v>13944245.716039628</v>
      </c>
      <c r="Y42" s="37" t="s">
        <v>128</v>
      </c>
      <c r="Z42" s="208"/>
      <c r="AA42" s="208"/>
      <c r="AB42" s="208"/>
      <c r="AC42" s="36"/>
      <c r="AF42" s="217"/>
      <c r="AG42" s="217"/>
      <c r="AH42" s="217"/>
      <c r="AI42" s="217"/>
    </row>
    <row r="43" spans="1:35" s="37" customFormat="1" ht="19.5" customHeight="1">
      <c r="A43" s="39">
        <v>34</v>
      </c>
      <c r="B43" s="192"/>
      <c r="C43" s="193"/>
      <c r="D43" s="193"/>
      <c r="E43" s="193"/>
      <c r="F43" s="194"/>
      <c r="G43" s="194"/>
      <c r="H43" s="194"/>
      <c r="I43" s="194"/>
      <c r="J43" s="202"/>
      <c r="K43" s="202"/>
      <c r="L43" s="202"/>
      <c r="M43" s="202"/>
      <c r="N43" s="202"/>
      <c r="O43" s="202"/>
      <c r="P43" s="202"/>
      <c r="Q43" s="202"/>
      <c r="R43" s="202"/>
      <c r="S43" s="193"/>
      <c r="T43" s="196"/>
      <c r="U43" s="40"/>
      <c r="V43" s="196">
        <f>S43/($S$155+$S$171-$S$15)</f>
        <v>0</v>
      </c>
      <c r="W43" s="196"/>
      <c r="X43" s="193">
        <f>V43*Forecast!$U$14</f>
        <v>0</v>
      </c>
      <c r="Y43" s="37" t="s">
        <v>130</v>
      </c>
      <c r="Z43" s="208"/>
      <c r="AA43" s="208"/>
      <c r="AB43" s="208"/>
      <c r="AC43" s="36"/>
      <c r="AF43" s="217"/>
      <c r="AG43" s="217"/>
      <c r="AH43" s="217"/>
      <c r="AI43" s="217"/>
    </row>
    <row r="44" spans="1:35" s="37" customFormat="1" ht="19.5" customHeight="1">
      <c r="A44" s="39">
        <v>38</v>
      </c>
      <c r="B44" s="192"/>
      <c r="C44" s="193"/>
      <c r="D44" s="193"/>
      <c r="E44" s="193" t="s">
        <v>67</v>
      </c>
      <c r="F44" s="194">
        <v>559311965.73</v>
      </c>
      <c r="G44" s="194">
        <v>559311965.73</v>
      </c>
      <c r="H44" s="194">
        <v>565028227.9200001</v>
      </c>
      <c r="I44" s="194">
        <v>580195500.05</v>
      </c>
      <c r="J44" s="41">
        <v>580290536.0999999</v>
      </c>
      <c r="K44" s="41">
        <v>588357709.8599999</v>
      </c>
      <c r="L44" s="41">
        <v>593539556.16</v>
      </c>
      <c r="M44" s="41">
        <v>595911037.55</v>
      </c>
      <c r="N44" s="41">
        <v>598941746.21</v>
      </c>
      <c r="O44" s="41">
        <v>606320562.16</v>
      </c>
      <c r="P44" s="41">
        <v>610079802.75</v>
      </c>
      <c r="Q44" s="41">
        <v>625649076.41</v>
      </c>
      <c r="R44" s="41">
        <v>655111997.18</v>
      </c>
      <c r="S44" s="193">
        <f>((F44/2)+SUM(G44:Q44)+(R44/2))/12</f>
        <v>592569808.5295833</v>
      </c>
      <c r="T44" s="196"/>
      <c r="U44" s="40"/>
      <c r="V44" s="196">
        <f>S44/($S$155+$S$171-$S$15)</f>
        <v>0.5102449649665329</v>
      </c>
      <c r="W44" s="196"/>
      <c r="X44" s="193">
        <f>V44*Forecast!$U$14</f>
        <v>682197754.4350166</v>
      </c>
      <c r="Y44" s="37" t="s">
        <v>130</v>
      </c>
      <c r="Z44" s="208"/>
      <c r="AA44" s="208"/>
      <c r="AB44" s="208"/>
      <c r="AC44" s="36"/>
      <c r="AF44" s="217"/>
      <c r="AG44" s="217"/>
      <c r="AH44" s="217"/>
      <c r="AI44" s="217"/>
    </row>
    <row r="45" spans="1:35" s="37" customFormat="1" ht="19.5" customHeight="1">
      <c r="A45" s="39">
        <v>39</v>
      </c>
      <c r="B45" s="203"/>
      <c r="C45" s="204"/>
      <c r="D45" s="204"/>
      <c r="E45" s="204" t="s">
        <v>4</v>
      </c>
      <c r="F45" s="205">
        <f>SUM(F42:F44)</f>
        <v>578392692.65</v>
      </c>
      <c r="G45" s="205">
        <f>SUM(G42:G44)</f>
        <v>578392692.65</v>
      </c>
      <c r="H45" s="205">
        <f>SUM(H42:H44)</f>
        <v>584256120.7</v>
      </c>
      <c r="I45" s="206">
        <f>SUM(I42:I44)</f>
        <v>599465133.25</v>
      </c>
      <c r="J45" s="207">
        <v>599560169.3</v>
      </c>
      <c r="K45" s="207">
        <v>607685060.8</v>
      </c>
      <c r="L45" s="207">
        <v>613020551.38</v>
      </c>
      <c r="M45" s="207">
        <v>615399302.77</v>
      </c>
      <c r="N45" s="207">
        <v>618546440.2</v>
      </c>
      <c r="O45" s="207">
        <v>626171205.17</v>
      </c>
      <c r="P45" s="207">
        <v>629968893.57</v>
      </c>
      <c r="Q45" s="207">
        <v>645730722.42</v>
      </c>
      <c r="R45" s="207"/>
      <c r="S45" s="204">
        <f>SUM(S42:S44)</f>
        <v>612083707.1333333</v>
      </c>
      <c r="T45" s="196"/>
      <c r="U45" s="40"/>
      <c r="V45" s="196"/>
      <c r="W45" s="196"/>
      <c r="X45" s="204">
        <f>SUM(X42:X44)</f>
        <v>696142000.1510563</v>
      </c>
      <c r="Z45" s="208"/>
      <c r="AA45" s="208"/>
      <c r="AB45" s="208"/>
      <c r="AC45" s="36"/>
      <c r="AF45" s="217"/>
      <c r="AG45" s="217"/>
      <c r="AH45" s="217"/>
      <c r="AI45" s="217"/>
    </row>
    <row r="46" spans="1:35" s="37" customFormat="1" ht="19.5" customHeight="1">
      <c r="A46" s="39">
        <v>40</v>
      </c>
      <c r="B46" s="192"/>
      <c r="C46" s="193"/>
      <c r="D46" s="193"/>
      <c r="E46" s="193"/>
      <c r="F46" s="193"/>
      <c r="G46" s="193"/>
      <c r="H46" s="193"/>
      <c r="I46" s="194"/>
      <c r="J46" s="202"/>
      <c r="K46" s="202"/>
      <c r="L46" s="202"/>
      <c r="M46" s="202"/>
      <c r="N46" s="202"/>
      <c r="O46" s="202"/>
      <c r="P46" s="202"/>
      <c r="Q46" s="202"/>
      <c r="R46" s="202"/>
      <c r="S46" s="193"/>
      <c r="T46" s="196"/>
      <c r="U46" s="40"/>
      <c r="V46" s="196"/>
      <c r="W46" s="196"/>
      <c r="X46" s="193"/>
      <c r="Z46" s="208"/>
      <c r="AA46" s="208"/>
      <c r="AB46" s="208"/>
      <c r="AC46" s="36"/>
      <c r="AF46" s="217"/>
      <c r="AG46" s="217"/>
      <c r="AH46" s="217"/>
      <c r="AI46" s="217"/>
    </row>
    <row r="47" spans="1:35" s="37" customFormat="1" ht="19.5" customHeight="1">
      <c r="A47" s="39">
        <v>41</v>
      </c>
      <c r="B47" s="192"/>
      <c r="C47" s="193" t="s">
        <v>72</v>
      </c>
      <c r="D47" s="193" t="s">
        <v>73</v>
      </c>
      <c r="E47" s="193"/>
      <c r="F47" s="193"/>
      <c r="G47" s="193"/>
      <c r="H47" s="193"/>
      <c r="I47" s="194"/>
      <c r="J47" s="202"/>
      <c r="K47" s="202"/>
      <c r="L47" s="202"/>
      <c r="M47" s="202"/>
      <c r="N47" s="202"/>
      <c r="O47" s="202"/>
      <c r="P47" s="202"/>
      <c r="Q47" s="202"/>
      <c r="R47" s="202">
        <v>0</v>
      </c>
      <c r="S47" s="193"/>
      <c r="T47" s="196"/>
      <c r="U47" s="40"/>
      <c r="V47" s="196"/>
      <c r="W47" s="196"/>
      <c r="X47" s="193"/>
      <c r="Z47" s="208"/>
      <c r="AA47" s="208"/>
      <c r="AB47" s="208"/>
      <c r="AC47" s="36"/>
      <c r="AF47" s="217"/>
      <c r="AG47" s="217"/>
      <c r="AH47" s="217"/>
      <c r="AI47" s="217"/>
    </row>
    <row r="48" spans="1:35" s="37" customFormat="1" ht="19.5" customHeight="1">
      <c r="A48" s="39">
        <v>42</v>
      </c>
      <c r="B48" s="192"/>
      <c r="C48" s="193"/>
      <c r="D48" s="193"/>
      <c r="E48" s="193" t="s">
        <v>35</v>
      </c>
      <c r="F48" s="193">
        <v>0</v>
      </c>
      <c r="G48" s="193">
        <v>0</v>
      </c>
      <c r="H48" s="193">
        <v>0</v>
      </c>
      <c r="I48" s="194">
        <v>0</v>
      </c>
      <c r="J48" s="41">
        <v>0</v>
      </c>
      <c r="K48" s="41">
        <v>0</v>
      </c>
      <c r="L48" s="41">
        <v>0</v>
      </c>
      <c r="M48" s="41">
        <v>48582.17</v>
      </c>
      <c r="N48" s="41">
        <v>0</v>
      </c>
      <c r="O48" s="41">
        <v>0</v>
      </c>
      <c r="P48" s="41">
        <v>0</v>
      </c>
      <c r="Q48" s="41">
        <v>0</v>
      </c>
      <c r="R48" s="41">
        <v>4292520.46</v>
      </c>
      <c r="S48" s="193">
        <f>((F48/2)+SUM(G48:Q48)+(R48/2))/12</f>
        <v>182903.53333333333</v>
      </c>
      <c r="T48" s="196"/>
      <c r="U48" s="196">
        <f>S48/($S$154+$S$170-$S$14)</f>
        <v>0.0030805929501464624</v>
      </c>
      <c r="V48" s="196"/>
      <c r="W48" s="196"/>
      <c r="X48" s="193">
        <f>U48*Forecast!$U$13</f>
        <v>130699.24482654234</v>
      </c>
      <c r="Y48" s="37" t="s">
        <v>128</v>
      </c>
      <c r="Z48" s="208"/>
      <c r="AA48" s="208"/>
      <c r="AB48" s="208"/>
      <c r="AC48" s="208"/>
      <c r="AF48" s="217"/>
      <c r="AG48" s="217"/>
      <c r="AH48" s="217"/>
      <c r="AI48" s="217"/>
    </row>
    <row r="49" spans="1:35" s="37" customFormat="1" ht="19.5" customHeight="1">
      <c r="A49" s="39">
        <v>43</v>
      </c>
      <c r="B49" s="192"/>
      <c r="C49" s="193"/>
      <c r="D49" s="193"/>
      <c r="E49" s="193" t="s">
        <v>67</v>
      </c>
      <c r="F49" s="194">
        <v>4292470.82</v>
      </c>
      <c r="G49" s="194">
        <v>4292470.82</v>
      </c>
      <c r="H49" s="194">
        <v>4292470.82</v>
      </c>
      <c r="I49" s="194">
        <v>4266732.2</v>
      </c>
      <c r="J49" s="41">
        <v>4266732.2</v>
      </c>
      <c r="K49" s="41">
        <v>4266732.2</v>
      </c>
      <c r="L49" s="41">
        <v>4266732.2</v>
      </c>
      <c r="M49" s="41">
        <v>4225997.73</v>
      </c>
      <c r="N49" s="41">
        <v>4225997.73</v>
      </c>
      <c r="O49" s="41">
        <v>4235482.16</v>
      </c>
      <c r="P49" s="41">
        <v>4245479.64</v>
      </c>
      <c r="Q49" s="41">
        <v>4245479.64</v>
      </c>
      <c r="R49" s="41">
        <v>4292520.46</v>
      </c>
      <c r="S49" s="193">
        <f>((F49/2)+SUM(G49:Q49)+(R49/2))/12</f>
        <v>4260233.581666666</v>
      </c>
      <c r="T49" s="196"/>
      <c r="U49" s="40"/>
      <c r="V49" s="196">
        <f>S49/($S$155+$S$171-$S$15)</f>
        <v>0.0036683656563954565</v>
      </c>
      <c r="W49" s="196"/>
      <c r="X49" s="193">
        <f>V49*Forecast!$U$14</f>
        <v>4904606.581279364</v>
      </c>
      <c r="Y49" s="37" t="s">
        <v>130</v>
      </c>
      <c r="Z49" s="208"/>
      <c r="AA49" s="208"/>
      <c r="AB49" s="208"/>
      <c r="AC49" s="208"/>
      <c r="AF49" s="217"/>
      <c r="AG49" s="217"/>
      <c r="AH49" s="217"/>
      <c r="AI49" s="217"/>
    </row>
    <row r="50" spans="1:35" s="37" customFormat="1" ht="19.5" customHeight="1">
      <c r="A50" s="39">
        <v>44</v>
      </c>
      <c r="B50" s="203"/>
      <c r="C50" s="204"/>
      <c r="D50" s="204"/>
      <c r="E50" s="204" t="s">
        <v>4</v>
      </c>
      <c r="F50" s="205">
        <f>SUM(F48:F49)</f>
        <v>4292470.82</v>
      </c>
      <c r="G50" s="205">
        <f>SUM(G48:G49)</f>
        <v>4292470.82</v>
      </c>
      <c r="H50" s="205">
        <f>SUM(H48:H49)</f>
        <v>4292470.82</v>
      </c>
      <c r="I50" s="206">
        <f>SUM(I48:I49)</f>
        <v>4266732.2</v>
      </c>
      <c r="J50" s="207">
        <v>4266732.2</v>
      </c>
      <c r="K50" s="207">
        <v>4266732.2</v>
      </c>
      <c r="L50" s="207">
        <v>4266732.2</v>
      </c>
      <c r="M50" s="207">
        <v>4274579.9</v>
      </c>
      <c r="N50" s="207">
        <v>4225997.73</v>
      </c>
      <c r="O50" s="207">
        <v>4235482.16</v>
      </c>
      <c r="P50" s="207">
        <v>4245479.64</v>
      </c>
      <c r="Q50" s="207">
        <v>4245479.64</v>
      </c>
      <c r="R50" s="207"/>
      <c r="S50" s="204">
        <f>SUM(S48:S49)</f>
        <v>4443137.114999999</v>
      </c>
      <c r="T50" s="196"/>
      <c r="U50" s="40"/>
      <c r="V50" s="196"/>
      <c r="W50" s="196"/>
      <c r="X50" s="204">
        <f>SUM(X48:X49)</f>
        <v>5035305.826105907</v>
      </c>
      <c r="Z50" s="208"/>
      <c r="AA50" s="208"/>
      <c r="AB50" s="208"/>
      <c r="AC50" s="208"/>
      <c r="AF50" s="217"/>
      <c r="AG50" s="217"/>
      <c r="AH50" s="217"/>
      <c r="AI50" s="217"/>
    </row>
    <row r="51" spans="1:29" s="37" customFormat="1" ht="19.5" customHeight="1">
      <c r="A51" s="39">
        <v>45</v>
      </c>
      <c r="B51" s="192"/>
      <c r="C51" s="193"/>
      <c r="D51" s="193"/>
      <c r="E51" s="193"/>
      <c r="F51" s="193"/>
      <c r="G51" s="193"/>
      <c r="H51" s="193"/>
      <c r="I51" s="194"/>
      <c r="J51" s="202"/>
      <c r="K51" s="202"/>
      <c r="L51" s="202"/>
      <c r="M51" s="202"/>
      <c r="N51" s="202"/>
      <c r="O51" s="202"/>
      <c r="P51" s="202"/>
      <c r="Q51" s="202"/>
      <c r="R51" s="202"/>
      <c r="S51" s="193"/>
      <c r="T51" s="196"/>
      <c r="U51" s="40"/>
      <c r="V51" s="196"/>
      <c r="W51" s="196"/>
      <c r="X51" s="193"/>
      <c r="Z51" s="208"/>
      <c r="AA51" s="208"/>
      <c r="AB51" s="208"/>
      <c r="AC51" s="208"/>
    </row>
    <row r="52" spans="1:29" s="29" customFormat="1" ht="19.5" customHeight="1">
      <c r="A52" s="39"/>
      <c r="B52" s="192"/>
      <c r="C52" s="193"/>
      <c r="D52" s="193"/>
      <c r="E52" s="193"/>
      <c r="F52" s="193"/>
      <c r="G52" s="193"/>
      <c r="H52" s="193"/>
      <c r="I52" s="194"/>
      <c r="J52" s="202"/>
      <c r="K52" s="202"/>
      <c r="L52" s="202"/>
      <c r="M52" s="202"/>
      <c r="N52" s="202"/>
      <c r="O52" s="202"/>
      <c r="P52" s="202"/>
      <c r="Q52" s="202"/>
      <c r="R52" s="202"/>
      <c r="S52" s="193"/>
      <c r="T52" s="196"/>
      <c r="U52" s="40"/>
      <c r="V52" s="196"/>
      <c r="W52" s="196"/>
      <c r="X52" s="193"/>
      <c r="Y52" s="37"/>
      <c r="Z52" s="208"/>
      <c r="AA52" s="208"/>
      <c r="AB52" s="208"/>
      <c r="AC52" s="208"/>
    </row>
    <row r="53" spans="1:29" s="29" customFormat="1" ht="19.5" customHeight="1">
      <c r="A53" s="39"/>
      <c r="B53" s="192"/>
      <c r="C53" s="193"/>
      <c r="D53" s="193"/>
      <c r="E53" s="193"/>
      <c r="F53" s="193"/>
      <c r="G53" s="193"/>
      <c r="H53" s="193"/>
      <c r="I53" s="194"/>
      <c r="J53" s="202"/>
      <c r="K53" s="202"/>
      <c r="L53" s="202"/>
      <c r="M53" s="202"/>
      <c r="N53" s="202"/>
      <c r="O53" s="202"/>
      <c r="P53" s="202"/>
      <c r="Q53" s="202"/>
      <c r="R53" s="202"/>
      <c r="S53" s="193"/>
      <c r="T53" s="196"/>
      <c r="U53" s="40"/>
      <c r="V53" s="196"/>
      <c r="W53" s="196"/>
      <c r="X53" s="193"/>
      <c r="Y53" s="37"/>
      <c r="Z53" s="208"/>
      <c r="AA53" s="208"/>
      <c r="AB53" s="208"/>
      <c r="AC53" s="208"/>
    </row>
    <row r="54" spans="1:29" s="29" customFormat="1" ht="19.5" customHeight="1">
      <c r="A54" s="39"/>
      <c r="B54" s="192"/>
      <c r="C54" s="193"/>
      <c r="D54" s="193"/>
      <c r="E54" s="193"/>
      <c r="F54" s="193"/>
      <c r="G54" s="193"/>
      <c r="H54" s="193"/>
      <c r="I54" s="194"/>
      <c r="J54" s="202"/>
      <c r="K54" s="202"/>
      <c r="L54" s="202"/>
      <c r="M54" s="202"/>
      <c r="N54" s="202"/>
      <c r="O54" s="202"/>
      <c r="P54" s="202"/>
      <c r="Q54" s="202"/>
      <c r="R54" s="202"/>
      <c r="S54" s="193"/>
      <c r="T54" s="196"/>
      <c r="U54" s="40"/>
      <c r="V54" s="196"/>
      <c r="W54" s="196"/>
      <c r="X54" s="193"/>
      <c r="Y54" s="37"/>
      <c r="Z54" s="208"/>
      <c r="AA54" s="208"/>
      <c r="AB54" s="208"/>
      <c r="AC54" s="208"/>
    </row>
    <row r="55" spans="1:29" s="29" customFormat="1" ht="19.5" customHeight="1">
      <c r="A55" s="39"/>
      <c r="B55" s="192"/>
      <c r="C55" s="193"/>
      <c r="D55" s="193"/>
      <c r="E55" s="193"/>
      <c r="F55" s="193"/>
      <c r="G55" s="193"/>
      <c r="H55" s="193"/>
      <c r="I55" s="194"/>
      <c r="J55" s="202"/>
      <c r="K55" s="202"/>
      <c r="L55" s="202"/>
      <c r="M55" s="202"/>
      <c r="N55" s="202"/>
      <c r="O55" s="202"/>
      <c r="P55" s="202"/>
      <c r="Q55" s="202"/>
      <c r="R55" s="202"/>
      <c r="S55" s="193"/>
      <c r="T55" s="196"/>
      <c r="U55" s="40"/>
      <c r="V55" s="196"/>
      <c r="W55" s="196"/>
      <c r="X55" s="193"/>
      <c r="Y55" s="37"/>
      <c r="Z55" s="208"/>
      <c r="AA55" s="208"/>
      <c r="AB55" s="208"/>
      <c r="AC55" s="208"/>
    </row>
    <row r="56" spans="1:29" s="29" customFormat="1" ht="19.5" customHeight="1">
      <c r="A56" s="46">
        <v>46</v>
      </c>
      <c r="B56" s="47"/>
      <c r="C56" s="48" t="s">
        <v>74</v>
      </c>
      <c r="D56" s="48" t="s">
        <v>75</v>
      </c>
      <c r="E56" s="48"/>
      <c r="F56" s="48"/>
      <c r="G56" s="48"/>
      <c r="H56" s="48"/>
      <c r="I56" s="49"/>
      <c r="J56" s="59"/>
      <c r="K56" s="59"/>
      <c r="L56" s="59"/>
      <c r="M56" s="59"/>
      <c r="N56" s="59"/>
      <c r="O56" s="59"/>
      <c r="P56" s="59"/>
      <c r="Q56" s="59"/>
      <c r="R56" s="59">
        <v>1645735.91</v>
      </c>
      <c r="S56" s="48"/>
      <c r="T56" s="51"/>
      <c r="U56" s="52"/>
      <c r="V56" s="51"/>
      <c r="W56" s="51"/>
      <c r="X56" s="48"/>
      <c r="Y56" s="44"/>
      <c r="Z56" s="208"/>
      <c r="AA56" s="208"/>
      <c r="AB56" s="208"/>
      <c r="AC56" s="208"/>
    </row>
    <row r="57" spans="1:29" s="29" customFormat="1" ht="19.5" customHeight="1">
      <c r="A57" s="46">
        <v>47</v>
      </c>
      <c r="B57" s="47"/>
      <c r="C57" s="48"/>
      <c r="D57" s="48"/>
      <c r="E57" s="48" t="s">
        <v>35</v>
      </c>
      <c r="F57" s="49">
        <v>1622278.29</v>
      </c>
      <c r="G57" s="49">
        <v>1622278.29</v>
      </c>
      <c r="H57" s="49">
        <v>1611514.27</v>
      </c>
      <c r="I57" s="49">
        <v>1611514.27</v>
      </c>
      <c r="J57" s="53">
        <v>1611514.27</v>
      </c>
      <c r="K57" s="53">
        <v>1611514.27</v>
      </c>
      <c r="L57" s="53">
        <v>1611514.27</v>
      </c>
      <c r="M57" s="53">
        <v>1626606.82</v>
      </c>
      <c r="N57" s="53">
        <v>1626163.27</v>
      </c>
      <c r="O57" s="53">
        <v>1626163.27</v>
      </c>
      <c r="P57" s="53">
        <v>1647117.82</v>
      </c>
      <c r="Q57" s="53">
        <v>1645735.91</v>
      </c>
      <c r="R57" s="53">
        <v>34717402.6</v>
      </c>
      <c r="S57" s="48">
        <f>((F57/2)+SUM(G57:Q57)+(R57/2))/12</f>
        <v>3001789.764583333</v>
      </c>
      <c r="T57" s="51"/>
      <c r="U57" s="51">
        <f>S57/($S$154+$S$170-$S$14)</f>
        <v>0.05055830370288395</v>
      </c>
      <c r="V57" s="51"/>
      <c r="W57" s="51"/>
      <c r="X57" s="48">
        <f>U57*Forecast!$U$13</f>
        <v>2145019.553253132</v>
      </c>
      <c r="Y57" s="44" t="s">
        <v>128</v>
      </c>
      <c r="Z57" s="208"/>
      <c r="AA57" s="208"/>
      <c r="AB57" s="208"/>
      <c r="AC57" s="208"/>
    </row>
    <row r="58" spans="1:29" s="29" customFormat="1" ht="19.5" customHeight="1">
      <c r="A58" s="46">
        <v>48</v>
      </c>
      <c r="B58" s="47"/>
      <c r="C58" s="48"/>
      <c r="D58" s="48"/>
      <c r="E58" s="48" t="s">
        <v>67</v>
      </c>
      <c r="F58" s="49">
        <v>24834190.84</v>
      </c>
      <c r="G58" s="49">
        <v>24834190.84</v>
      </c>
      <c r="H58" s="49">
        <v>24772593.27</v>
      </c>
      <c r="I58" s="49">
        <v>30057215.38</v>
      </c>
      <c r="J58" s="53">
        <v>30517148.91</v>
      </c>
      <c r="K58" s="53">
        <v>30600595.37</v>
      </c>
      <c r="L58" s="53">
        <v>31270269.85</v>
      </c>
      <c r="M58" s="53">
        <v>31221564.09</v>
      </c>
      <c r="N58" s="53">
        <v>31223204.26</v>
      </c>
      <c r="O58" s="53">
        <v>34241436.01</v>
      </c>
      <c r="P58" s="53">
        <v>34378378.31</v>
      </c>
      <c r="Q58" s="53">
        <v>34659945.84</v>
      </c>
      <c r="R58" s="53">
        <v>36363138.51</v>
      </c>
      <c r="S58" s="48">
        <f>((F58/2)+SUM(G58:Q58)+(R58/2))/12</f>
        <v>30697933.90041667</v>
      </c>
      <c r="T58" s="51"/>
      <c r="U58" s="52"/>
      <c r="V58" s="51">
        <f>S58/($S$155+$S$171-$S$15)</f>
        <v>0.026433115528499064</v>
      </c>
      <c r="W58" s="51"/>
      <c r="X58" s="48">
        <f>V58*Forecast!$U$14</f>
        <v>35341087.70175947</v>
      </c>
      <c r="Y58" s="44" t="s">
        <v>130</v>
      </c>
      <c r="Z58" s="208"/>
      <c r="AA58" s="208"/>
      <c r="AB58" s="208"/>
      <c r="AC58" s="208"/>
    </row>
    <row r="59" spans="1:29" s="29" customFormat="1" ht="19.5" customHeight="1">
      <c r="A59" s="46">
        <v>49</v>
      </c>
      <c r="B59" s="60"/>
      <c r="C59" s="61"/>
      <c r="D59" s="61"/>
      <c r="E59" s="61" t="s">
        <v>4</v>
      </c>
      <c r="F59" s="62">
        <f>SUM(F57:F58)</f>
        <v>26456469.13</v>
      </c>
      <c r="G59" s="62">
        <f>SUM(G57:G58)</f>
        <v>26456469.13</v>
      </c>
      <c r="H59" s="62">
        <f>SUM(H57:H58)</f>
        <v>26384107.54</v>
      </c>
      <c r="I59" s="63">
        <f>SUM(I57:I58)</f>
        <v>31668729.65</v>
      </c>
      <c r="J59" s="64">
        <v>32128663.18</v>
      </c>
      <c r="K59" s="64">
        <v>32212109.64</v>
      </c>
      <c r="L59" s="64">
        <v>32881784.12</v>
      </c>
      <c r="M59" s="64">
        <v>32848170.91</v>
      </c>
      <c r="N59" s="64">
        <v>32849367.53</v>
      </c>
      <c r="O59" s="64">
        <v>35867599.28</v>
      </c>
      <c r="P59" s="64">
        <v>36025496.13</v>
      </c>
      <c r="Q59" s="64">
        <v>36305681.75</v>
      </c>
      <c r="R59" s="64"/>
      <c r="S59" s="61">
        <f>SUM(S57:S58)</f>
        <v>33699723.665</v>
      </c>
      <c r="T59" s="51"/>
      <c r="U59" s="52"/>
      <c r="V59" s="51"/>
      <c r="W59" s="51"/>
      <c r="X59" s="61">
        <f>SUM(X57:X58)</f>
        <v>37486107.2550126</v>
      </c>
      <c r="Y59" s="44"/>
      <c r="Z59" s="208"/>
      <c r="AA59" s="208"/>
      <c r="AB59" s="208"/>
      <c r="AC59" s="208"/>
    </row>
    <row r="60" spans="1:29" s="29" customFormat="1" ht="19.5" customHeight="1">
      <c r="A60" s="46">
        <v>50</v>
      </c>
      <c r="B60" s="47"/>
      <c r="C60" s="48"/>
      <c r="D60" s="48"/>
      <c r="E60" s="48"/>
      <c r="F60" s="48"/>
      <c r="G60" s="48"/>
      <c r="H60" s="48"/>
      <c r="I60" s="49"/>
      <c r="J60" s="59"/>
      <c r="K60" s="59"/>
      <c r="L60" s="59"/>
      <c r="M60" s="59"/>
      <c r="N60" s="59"/>
      <c r="O60" s="59"/>
      <c r="P60" s="59"/>
      <c r="Q60" s="59"/>
      <c r="R60" s="59"/>
      <c r="S60" s="48"/>
      <c r="T60" s="51"/>
      <c r="U60" s="52"/>
      <c r="V60" s="51"/>
      <c r="W60" s="51"/>
      <c r="X60" s="48"/>
      <c r="Y60" s="44"/>
      <c r="Z60" s="208"/>
      <c r="AA60" s="208"/>
      <c r="AB60" s="208"/>
      <c r="AC60" s="208"/>
    </row>
    <row r="61" spans="1:29" s="29" customFormat="1" ht="19.5" customHeight="1">
      <c r="A61" s="46">
        <v>51</v>
      </c>
      <c r="B61" s="47"/>
      <c r="C61" s="48" t="s">
        <v>76</v>
      </c>
      <c r="D61" s="48" t="s">
        <v>77</v>
      </c>
      <c r="E61" s="48"/>
      <c r="F61" s="48"/>
      <c r="G61" s="48"/>
      <c r="H61" s="48"/>
      <c r="I61" s="49"/>
      <c r="J61" s="59"/>
      <c r="K61" s="59"/>
      <c r="L61" s="59"/>
      <c r="M61" s="59"/>
      <c r="N61" s="59"/>
      <c r="O61" s="59"/>
      <c r="P61" s="59"/>
      <c r="Q61" s="59"/>
      <c r="R61" s="59">
        <v>10406151.62</v>
      </c>
      <c r="S61" s="48"/>
      <c r="T61" s="51"/>
      <c r="U61" s="52"/>
      <c r="V61" s="51"/>
      <c r="W61" s="51"/>
      <c r="X61" s="48"/>
      <c r="Y61" s="44"/>
      <c r="Z61" s="214" t="s">
        <v>286</v>
      </c>
      <c r="AA61" s="214" t="s">
        <v>272</v>
      </c>
      <c r="AB61" s="214" t="s">
        <v>284</v>
      </c>
      <c r="AC61" s="214" t="s">
        <v>250</v>
      </c>
    </row>
    <row r="62" spans="1:29" s="29" customFormat="1" ht="19.5" customHeight="1">
      <c r="A62" s="46">
        <v>52</v>
      </c>
      <c r="B62" s="47"/>
      <c r="C62" s="48"/>
      <c r="D62" s="48"/>
      <c r="E62" s="48" t="s">
        <v>35</v>
      </c>
      <c r="F62" s="49">
        <v>10401088.9</v>
      </c>
      <c r="G62" s="49">
        <v>10401088.9</v>
      </c>
      <c r="H62" s="49">
        <v>10359050.5</v>
      </c>
      <c r="I62" s="49">
        <v>10322255.47</v>
      </c>
      <c r="J62" s="53">
        <v>10322255.47</v>
      </c>
      <c r="K62" s="53">
        <v>10293063.13</v>
      </c>
      <c r="L62" s="53">
        <v>10297648.2</v>
      </c>
      <c r="M62" s="53">
        <v>10293476.75</v>
      </c>
      <c r="N62" s="53">
        <v>10325072.81</v>
      </c>
      <c r="O62" s="53">
        <v>10378337.64</v>
      </c>
      <c r="P62" s="53">
        <v>10377341.38</v>
      </c>
      <c r="Q62" s="53">
        <v>10399683.69</v>
      </c>
      <c r="R62" s="53">
        <v>265339168.69</v>
      </c>
      <c r="S62" s="48">
        <f>((F62/2)+SUM(G62:Q62)+(R62/2))/12</f>
        <v>20969950.22791667</v>
      </c>
      <c r="T62" s="51"/>
      <c r="U62" s="51">
        <f>S62/($S$154+$S$170-$S$14)</f>
        <v>0.35319099450808294</v>
      </c>
      <c r="V62" s="51"/>
      <c r="W62" s="51"/>
      <c r="X62" s="48">
        <f>U62*Forecast!$U$13</f>
        <v>14984711.387964193</v>
      </c>
      <c r="Y62" s="44" t="s">
        <v>128</v>
      </c>
      <c r="Z62" s="214"/>
      <c r="AA62" s="214"/>
      <c r="AB62" s="214"/>
      <c r="AC62" s="214"/>
    </row>
    <row r="63" spans="1:29" s="29" customFormat="1" ht="19.5" customHeight="1">
      <c r="A63" s="46">
        <v>53</v>
      </c>
      <c r="B63" s="47"/>
      <c r="C63" s="48"/>
      <c r="D63" s="48"/>
      <c r="E63" s="48" t="s">
        <v>67</v>
      </c>
      <c r="F63" s="49">
        <v>260914805.82000002</v>
      </c>
      <c r="G63" s="49">
        <v>260914805.82000002</v>
      </c>
      <c r="H63" s="49">
        <v>260581226.27999997</v>
      </c>
      <c r="I63" s="49">
        <v>260147483.25000003</v>
      </c>
      <c r="J63" s="53">
        <v>260147483.25000003</v>
      </c>
      <c r="K63" s="53">
        <v>261428148.91000003</v>
      </c>
      <c r="L63" s="53">
        <v>262098198.32999998</v>
      </c>
      <c r="M63" s="53">
        <v>262554672.08999997</v>
      </c>
      <c r="N63" s="53">
        <v>262772951.61</v>
      </c>
      <c r="O63" s="53">
        <v>264647723.96000004</v>
      </c>
      <c r="P63" s="53">
        <v>264897799.66000003</v>
      </c>
      <c r="Q63" s="53">
        <v>265426818.39</v>
      </c>
      <c r="R63" s="53">
        <v>275745320.31</v>
      </c>
      <c r="S63" s="48">
        <f>((F63/2)+SUM(G63:Q63)+(R63/2))/12</f>
        <v>262828947.88458332</v>
      </c>
      <c r="T63" s="51"/>
      <c r="U63" s="52"/>
      <c r="V63" s="51">
        <f>S63/($S$155+$S$171-$S$15)</f>
        <v>0.22631451244257036</v>
      </c>
      <c r="W63" s="51"/>
      <c r="X63" s="48">
        <f>V63*Forecast!$U$14</f>
        <v>302582607.9332379</v>
      </c>
      <c r="Y63" s="44" t="s">
        <v>130</v>
      </c>
      <c r="Z63" s="214"/>
      <c r="AA63" s="214"/>
      <c r="AB63" s="214"/>
      <c r="AC63" s="214"/>
    </row>
    <row r="64" spans="1:29" s="29" customFormat="1" ht="19.5" customHeight="1">
      <c r="A64" s="46">
        <v>54</v>
      </c>
      <c r="B64" s="60"/>
      <c r="C64" s="61"/>
      <c r="D64" s="61"/>
      <c r="E64" s="61" t="s">
        <v>4</v>
      </c>
      <c r="F64" s="62">
        <f>SUM(F62:F63)</f>
        <v>271315894.72</v>
      </c>
      <c r="G64" s="62">
        <f>SUM(G62:G63)</f>
        <v>271315894.72</v>
      </c>
      <c r="H64" s="62">
        <f>SUM(H62:H63)</f>
        <v>270940276.78</v>
      </c>
      <c r="I64" s="63">
        <f>SUM(I62:I63)</f>
        <v>270469738.72</v>
      </c>
      <c r="J64" s="64">
        <v>270469738.72</v>
      </c>
      <c r="K64" s="64">
        <v>271721212.04</v>
      </c>
      <c r="L64" s="64">
        <v>272395846.53</v>
      </c>
      <c r="M64" s="64">
        <v>272848148.84</v>
      </c>
      <c r="N64" s="64">
        <v>273098024.42</v>
      </c>
      <c r="O64" s="64">
        <v>275026061.6</v>
      </c>
      <c r="P64" s="64">
        <v>275275141.04</v>
      </c>
      <c r="Q64" s="64">
        <v>275826502.08</v>
      </c>
      <c r="R64" s="64"/>
      <c r="S64" s="61">
        <f>SUM(S62:S63)</f>
        <v>283798898.1125</v>
      </c>
      <c r="T64" s="51"/>
      <c r="U64" s="52"/>
      <c r="V64" s="51"/>
      <c r="W64" s="51"/>
      <c r="X64" s="61">
        <f>SUM(X62:X63)</f>
        <v>317567319.3212021</v>
      </c>
      <c r="Y64" s="44"/>
      <c r="Z64" s="214"/>
      <c r="AA64" s="214"/>
      <c r="AB64" s="214"/>
      <c r="AC64" s="214"/>
    </row>
    <row r="65" spans="1:29" s="29" customFormat="1" ht="19.5" customHeight="1">
      <c r="A65" s="46">
        <v>55</v>
      </c>
      <c r="B65" s="47"/>
      <c r="C65" s="48"/>
      <c r="D65" s="48"/>
      <c r="E65" s="48"/>
      <c r="F65" s="48"/>
      <c r="G65" s="48"/>
      <c r="H65" s="48"/>
      <c r="I65" s="49"/>
      <c r="J65" s="59"/>
      <c r="K65" s="59"/>
      <c r="L65" s="59"/>
      <c r="M65" s="59"/>
      <c r="N65" s="59"/>
      <c r="O65" s="59"/>
      <c r="P65" s="59"/>
      <c r="Q65" s="59"/>
      <c r="R65" s="59"/>
      <c r="S65" s="48"/>
      <c r="T65" s="51"/>
      <c r="U65" s="52"/>
      <c r="V65" s="51"/>
      <c r="W65" s="51"/>
      <c r="X65" s="48"/>
      <c r="Y65" s="44"/>
      <c r="Z65" s="214"/>
      <c r="AA65" s="214"/>
      <c r="AB65" s="214"/>
      <c r="AC65" s="214"/>
    </row>
    <row r="66" spans="1:29" s="29" customFormat="1" ht="19.5" customHeight="1">
      <c r="A66" s="46">
        <v>56</v>
      </c>
      <c r="B66" s="47"/>
      <c r="C66" s="48" t="s">
        <v>78</v>
      </c>
      <c r="D66" s="48" t="s">
        <v>79</v>
      </c>
      <c r="E66" s="48"/>
      <c r="F66" s="48"/>
      <c r="G66" s="48"/>
      <c r="H66" s="48"/>
      <c r="I66" s="49"/>
      <c r="J66" s="59"/>
      <c r="K66" s="59"/>
      <c r="L66" s="59"/>
      <c r="M66" s="59"/>
      <c r="N66" s="59"/>
      <c r="O66" s="59"/>
      <c r="P66" s="59"/>
      <c r="Q66" s="59"/>
      <c r="R66" s="59">
        <v>5809669.62</v>
      </c>
      <c r="S66" s="48"/>
      <c r="T66" s="51"/>
      <c r="U66" s="52"/>
      <c r="V66" s="51"/>
      <c r="W66" s="51"/>
      <c r="X66" s="48"/>
      <c r="Y66" s="44"/>
      <c r="Z66" s="214"/>
      <c r="AA66" s="214"/>
      <c r="AB66" s="214"/>
      <c r="AC66" s="214"/>
    </row>
    <row r="67" spans="1:29" s="29" customFormat="1" ht="19.5" customHeight="1">
      <c r="A67" s="46">
        <v>57</v>
      </c>
      <c r="B67" s="47"/>
      <c r="C67" s="48"/>
      <c r="D67" s="48"/>
      <c r="E67" s="48" t="s">
        <v>35</v>
      </c>
      <c r="F67" s="49">
        <v>5299680.9</v>
      </c>
      <c r="G67" s="49">
        <v>5299680.9</v>
      </c>
      <c r="H67" s="49">
        <v>5299680.9</v>
      </c>
      <c r="I67" s="49">
        <v>5556382.31</v>
      </c>
      <c r="J67" s="53">
        <v>5556382.31</v>
      </c>
      <c r="K67" s="53">
        <v>5565242.02</v>
      </c>
      <c r="L67" s="53">
        <v>5570167.22</v>
      </c>
      <c r="M67" s="53">
        <v>5574118.32</v>
      </c>
      <c r="N67" s="53">
        <v>5574118.32</v>
      </c>
      <c r="O67" s="53">
        <v>5600773.24</v>
      </c>
      <c r="P67" s="53">
        <v>5789754.55</v>
      </c>
      <c r="Q67" s="53">
        <v>5791615.33</v>
      </c>
      <c r="R67" s="53">
        <v>197304369.58999997</v>
      </c>
      <c r="S67" s="48">
        <f>((F67/2)+SUM(G67:Q67)+(R67/2))/12</f>
        <v>13539995.055416666</v>
      </c>
      <c r="T67" s="51"/>
      <c r="U67" s="51">
        <f>S67/($S$154+$S$170-$S$14)</f>
        <v>0.22805034190738002</v>
      </c>
      <c r="V67" s="51"/>
      <c r="W67" s="51"/>
      <c r="X67" s="48">
        <f>U67*Forecast!$U$13</f>
        <v>9675412.478079023</v>
      </c>
      <c r="Y67" s="44" t="s">
        <v>128</v>
      </c>
      <c r="Z67" s="214"/>
      <c r="AA67" s="214"/>
      <c r="AB67" s="214"/>
      <c r="AC67" s="214"/>
    </row>
    <row r="68" spans="1:29" s="29" customFormat="1" ht="19.5" customHeight="1">
      <c r="A68" s="46">
        <v>58</v>
      </c>
      <c r="B68" s="47"/>
      <c r="C68" s="48"/>
      <c r="D68" s="48"/>
      <c r="E68" s="48" t="s">
        <v>67</v>
      </c>
      <c r="F68" s="49">
        <v>184992953.348</v>
      </c>
      <c r="G68" s="49">
        <v>184992953.35</v>
      </c>
      <c r="H68" s="49">
        <v>185023625.36999997</v>
      </c>
      <c r="I68" s="49">
        <v>188848875.66</v>
      </c>
      <c r="J68" s="53">
        <v>188960701.19</v>
      </c>
      <c r="K68" s="53">
        <v>189915811.47</v>
      </c>
      <c r="L68" s="53">
        <v>190602142.07000002</v>
      </c>
      <c r="M68" s="53">
        <v>191282939.03</v>
      </c>
      <c r="N68" s="53">
        <v>191325317.05</v>
      </c>
      <c r="O68" s="53">
        <v>192019778.57999998</v>
      </c>
      <c r="P68" s="53">
        <v>196668603.32</v>
      </c>
      <c r="Q68" s="53">
        <v>196953460.98999998</v>
      </c>
      <c r="R68" s="53">
        <v>203114039.20999998</v>
      </c>
      <c r="S68" s="48">
        <f>((F68/2)+SUM(G68:Q68)+(R68/2))/12</f>
        <v>190887308.6965833</v>
      </c>
      <c r="T68" s="51"/>
      <c r="U68" s="52"/>
      <c r="V68" s="51">
        <f>S68/($S$155+$S$171-$S$15)</f>
        <v>0.16436761835729158</v>
      </c>
      <c r="W68" s="51"/>
      <c r="X68" s="48">
        <f>V68*Forecast!$U$14</f>
        <v>219759581.85600293</v>
      </c>
      <c r="Y68" s="44" t="s">
        <v>130</v>
      </c>
      <c r="Z68" s="214"/>
      <c r="AA68" s="214"/>
      <c r="AB68" s="214"/>
      <c r="AC68" s="214"/>
    </row>
    <row r="69" spans="1:29" s="29" customFormat="1" ht="19.5" customHeight="1">
      <c r="A69" s="46">
        <v>59</v>
      </c>
      <c r="B69" s="60"/>
      <c r="C69" s="61"/>
      <c r="D69" s="61"/>
      <c r="E69" s="61" t="s">
        <v>4</v>
      </c>
      <c r="F69" s="62">
        <f>SUM(F67:F68)</f>
        <v>190292634.248</v>
      </c>
      <c r="G69" s="62">
        <f>SUM(G67:G68)</f>
        <v>190292634.25</v>
      </c>
      <c r="H69" s="62">
        <f>SUM(H67:H68)</f>
        <v>190323306.26999998</v>
      </c>
      <c r="I69" s="63">
        <f>SUM(I67:I68)</f>
        <v>194405257.97</v>
      </c>
      <c r="J69" s="64">
        <v>194517083.5</v>
      </c>
      <c r="K69" s="64">
        <v>195481053.49</v>
      </c>
      <c r="L69" s="64">
        <v>196172309.29000002</v>
      </c>
      <c r="M69" s="64">
        <v>196857057.35</v>
      </c>
      <c r="N69" s="64">
        <v>196899435.37</v>
      </c>
      <c r="O69" s="64">
        <v>197620551.82</v>
      </c>
      <c r="P69" s="64">
        <v>202458357.87</v>
      </c>
      <c r="Q69" s="64">
        <v>202745076.32</v>
      </c>
      <c r="R69" s="64"/>
      <c r="S69" s="61">
        <f>SUM(S67:S68)</f>
        <v>204427303.75199997</v>
      </c>
      <c r="T69" s="51"/>
      <c r="U69" s="52"/>
      <c r="V69" s="51"/>
      <c r="W69" s="51"/>
      <c r="X69" s="61">
        <f>SUM(X67:X68)</f>
        <v>229434994.33408195</v>
      </c>
      <c r="Y69" s="44"/>
      <c r="Z69" s="214"/>
      <c r="AA69" s="214"/>
      <c r="AB69" s="214"/>
      <c r="AC69" s="214"/>
    </row>
    <row r="70" spans="1:29" s="29" customFormat="1" ht="19.5" customHeight="1">
      <c r="A70" s="46">
        <v>60</v>
      </c>
      <c r="B70" s="47"/>
      <c r="C70" s="48"/>
      <c r="D70" s="48"/>
      <c r="E70" s="48"/>
      <c r="F70" s="48"/>
      <c r="G70" s="48"/>
      <c r="H70" s="48"/>
      <c r="I70" s="49"/>
      <c r="J70" s="59"/>
      <c r="K70" s="59"/>
      <c r="L70" s="59"/>
      <c r="M70" s="59"/>
      <c r="N70" s="59"/>
      <c r="O70" s="59"/>
      <c r="P70" s="59"/>
      <c r="Q70" s="59"/>
      <c r="R70" s="59"/>
      <c r="S70" s="48"/>
      <c r="T70" s="51"/>
      <c r="U70" s="52"/>
      <c r="V70" s="51"/>
      <c r="W70" s="51"/>
      <c r="X70" s="48"/>
      <c r="Y70" s="44"/>
      <c r="Z70" s="214"/>
      <c r="AA70" s="214"/>
      <c r="AB70" s="214"/>
      <c r="AC70" s="214"/>
    </row>
    <row r="71" spans="1:29" s="29" customFormat="1" ht="19.5" customHeight="1">
      <c r="A71" s="46">
        <v>61</v>
      </c>
      <c r="B71" s="47"/>
      <c r="C71" s="48" t="s">
        <v>80</v>
      </c>
      <c r="D71" s="48" t="s">
        <v>81</v>
      </c>
      <c r="E71" s="48"/>
      <c r="F71" s="48"/>
      <c r="G71" s="48"/>
      <c r="H71" s="48"/>
      <c r="I71" s="49"/>
      <c r="J71" s="59"/>
      <c r="K71" s="59"/>
      <c r="L71" s="59"/>
      <c r="M71" s="59"/>
      <c r="N71" s="59"/>
      <c r="O71" s="59"/>
      <c r="P71" s="59"/>
      <c r="Q71" s="59"/>
      <c r="R71" s="59">
        <v>653119.39</v>
      </c>
      <c r="S71" s="48"/>
      <c r="T71" s="51"/>
      <c r="U71" s="52"/>
      <c r="V71" s="51"/>
      <c r="W71" s="51"/>
      <c r="X71" s="48"/>
      <c r="Y71" s="44"/>
      <c r="Z71" s="214"/>
      <c r="AA71" s="214"/>
      <c r="AB71" s="214"/>
      <c r="AC71" s="214"/>
    </row>
    <row r="72" spans="1:29" s="29" customFormat="1" ht="19.5" customHeight="1">
      <c r="A72" s="46">
        <v>62</v>
      </c>
      <c r="B72" s="47"/>
      <c r="C72" s="48"/>
      <c r="D72" s="48"/>
      <c r="E72" s="48" t="s">
        <v>35</v>
      </c>
      <c r="F72" s="49">
        <v>653119.39</v>
      </c>
      <c r="G72" s="49">
        <v>653119.39</v>
      </c>
      <c r="H72" s="49">
        <v>653119.39</v>
      </c>
      <c r="I72" s="49">
        <v>653119.39</v>
      </c>
      <c r="J72" s="53">
        <v>653119.39</v>
      </c>
      <c r="K72" s="53">
        <v>653119.39</v>
      </c>
      <c r="L72" s="53">
        <v>653119.39</v>
      </c>
      <c r="M72" s="53">
        <v>653119.39</v>
      </c>
      <c r="N72" s="53">
        <v>653119.39</v>
      </c>
      <c r="O72" s="53">
        <v>653119.39</v>
      </c>
      <c r="P72" s="53">
        <v>653119.39</v>
      </c>
      <c r="Q72" s="53">
        <v>653119.39</v>
      </c>
      <c r="R72" s="53">
        <v>14450268.089999998</v>
      </c>
      <c r="S72" s="48">
        <f>((F72/2)+SUM(G72:Q72)+(R72/2))/12</f>
        <v>1228000.5858333332</v>
      </c>
      <c r="T72" s="51"/>
      <c r="U72" s="51">
        <f>S72/($S$154+$S$170-$S$14)</f>
        <v>0.020682869699403795</v>
      </c>
      <c r="V72" s="51"/>
      <c r="W72" s="51"/>
      <c r="X72" s="48">
        <f>U72*Forecast!$U$13</f>
        <v>877504.9136009122</v>
      </c>
      <c r="Y72" s="44" t="s">
        <v>128</v>
      </c>
      <c r="Z72" s="214"/>
      <c r="AA72" s="214"/>
      <c r="AB72" s="214"/>
      <c r="AC72" s="214"/>
    </row>
    <row r="73" spans="1:29" s="29" customFormat="1" ht="19.5" customHeight="1">
      <c r="A73" s="46">
        <v>63</v>
      </c>
      <c r="B73" s="47"/>
      <c r="C73" s="48"/>
      <c r="D73" s="48"/>
      <c r="E73" s="48" t="s">
        <v>67</v>
      </c>
      <c r="F73" s="49">
        <v>13755245.149999999</v>
      </c>
      <c r="G73" s="49">
        <v>13755245.149999999</v>
      </c>
      <c r="H73" s="49">
        <v>13974241.579999998</v>
      </c>
      <c r="I73" s="49">
        <v>13974241.579999998</v>
      </c>
      <c r="J73" s="53">
        <v>14017547.86</v>
      </c>
      <c r="K73" s="53">
        <v>14017547.86</v>
      </c>
      <c r="L73" s="53">
        <v>14017547.86</v>
      </c>
      <c r="M73" s="53">
        <v>14017547.86</v>
      </c>
      <c r="N73" s="53">
        <v>14017547.86</v>
      </c>
      <c r="O73" s="53">
        <v>14455354.029999997</v>
      </c>
      <c r="P73" s="53">
        <v>14450717.239999998</v>
      </c>
      <c r="Q73" s="53">
        <v>14450268.089999998</v>
      </c>
      <c r="R73" s="53">
        <v>15103387.479999999</v>
      </c>
      <c r="S73" s="48">
        <f>((F73/2)+SUM(G73:Q73)+(R73/2))/12</f>
        <v>14131426.940416666</v>
      </c>
      <c r="T73" s="51"/>
      <c r="U73" s="52"/>
      <c r="V73" s="51">
        <f>S73/($S$155+$S$171-$S$15)</f>
        <v>0.012168168780033359</v>
      </c>
      <c r="W73" s="51"/>
      <c r="X73" s="48">
        <f>V73*Forecast!$U$14</f>
        <v>16268847.293514213</v>
      </c>
      <c r="Y73" s="44" t="s">
        <v>130</v>
      </c>
      <c r="Z73" s="36"/>
      <c r="AA73" s="36"/>
      <c r="AB73" s="36"/>
      <c r="AC73" s="36"/>
    </row>
    <row r="74" spans="1:29" s="29" customFormat="1" ht="19.5" customHeight="1">
      <c r="A74" s="46">
        <v>64</v>
      </c>
      <c r="B74" s="60"/>
      <c r="C74" s="61"/>
      <c r="D74" s="61"/>
      <c r="E74" s="61" t="s">
        <v>4</v>
      </c>
      <c r="F74" s="62">
        <f>SUM(F72:F73)</f>
        <v>14408364.54</v>
      </c>
      <c r="G74" s="62">
        <f>SUM(G72:G73)</f>
        <v>14408364.54</v>
      </c>
      <c r="H74" s="62">
        <f>SUM(H72:H73)</f>
        <v>14627360.969999999</v>
      </c>
      <c r="I74" s="63">
        <f>SUM(I72:I73)</f>
        <v>14627360.969999999</v>
      </c>
      <c r="J74" s="64">
        <v>14670667.25</v>
      </c>
      <c r="K74" s="64">
        <v>14670667.25</v>
      </c>
      <c r="L74" s="64">
        <v>14670667.25</v>
      </c>
      <c r="M74" s="64">
        <v>14670667.25</v>
      </c>
      <c r="N74" s="64">
        <v>14670667.25</v>
      </c>
      <c r="O74" s="64">
        <v>15108473.419999998</v>
      </c>
      <c r="P74" s="64">
        <v>15103836.629999999</v>
      </c>
      <c r="Q74" s="64">
        <v>15103387.479999999</v>
      </c>
      <c r="R74" s="64"/>
      <c r="S74" s="61">
        <f>SUM(S72:S73)</f>
        <v>15359427.52625</v>
      </c>
      <c r="T74" s="51"/>
      <c r="U74" s="52"/>
      <c r="V74" s="51"/>
      <c r="W74" s="51"/>
      <c r="X74" s="61">
        <f>SUM(X72:X73)</f>
        <v>17146352.207115125</v>
      </c>
      <c r="Y74" s="44"/>
      <c r="Z74" s="36"/>
      <c r="AA74" s="36"/>
      <c r="AB74" s="36"/>
      <c r="AC74" s="36"/>
    </row>
    <row r="75" spans="1:29" s="29" customFormat="1" ht="19.5" customHeight="1">
      <c r="A75" s="46">
        <v>65</v>
      </c>
      <c r="B75" s="47"/>
      <c r="C75" s="48"/>
      <c r="D75" s="48"/>
      <c r="E75" s="48"/>
      <c r="F75" s="48"/>
      <c r="G75" s="48"/>
      <c r="H75" s="48"/>
      <c r="I75" s="49"/>
      <c r="J75" s="59"/>
      <c r="K75" s="59"/>
      <c r="L75" s="59"/>
      <c r="M75" s="59"/>
      <c r="N75" s="59"/>
      <c r="O75" s="59"/>
      <c r="P75" s="59"/>
      <c r="Q75" s="59"/>
      <c r="R75" s="59"/>
      <c r="S75" s="48"/>
      <c r="T75" s="51"/>
      <c r="U75" s="52"/>
      <c r="V75" s="51"/>
      <c r="W75" s="51"/>
      <c r="X75" s="48"/>
      <c r="Y75" s="44"/>
      <c r="Z75" s="36"/>
      <c r="AA75" s="36"/>
      <c r="AB75" s="36"/>
      <c r="AC75" s="36"/>
    </row>
    <row r="76" spans="1:29" s="29" customFormat="1" ht="19.5" customHeight="1">
      <c r="A76" s="46">
        <v>66</v>
      </c>
      <c r="B76" s="47"/>
      <c r="C76" s="48" t="s">
        <v>82</v>
      </c>
      <c r="D76" s="48" t="s">
        <v>63</v>
      </c>
      <c r="E76" s="48"/>
      <c r="F76" s="48"/>
      <c r="G76" s="48"/>
      <c r="H76" s="48"/>
      <c r="I76" s="49"/>
      <c r="J76" s="59"/>
      <c r="K76" s="59"/>
      <c r="L76" s="59"/>
      <c r="M76" s="59"/>
      <c r="N76" s="59"/>
      <c r="O76" s="59"/>
      <c r="P76" s="59"/>
      <c r="Q76" s="59"/>
      <c r="R76" s="59">
        <v>33453.21</v>
      </c>
      <c r="S76" s="48"/>
      <c r="T76" s="51"/>
      <c r="U76" s="52"/>
      <c r="V76" s="51"/>
      <c r="W76" s="51"/>
      <c r="X76" s="48"/>
      <c r="Y76" s="44"/>
      <c r="Z76" s="36"/>
      <c r="AA76" s="36"/>
      <c r="AB76" s="36"/>
      <c r="AC76" s="36"/>
    </row>
    <row r="77" spans="1:29" s="29" customFormat="1" ht="19.5" customHeight="1">
      <c r="A77" s="46">
        <v>67</v>
      </c>
      <c r="B77" s="47"/>
      <c r="C77" s="48"/>
      <c r="D77" s="48"/>
      <c r="E77" s="48" t="s">
        <v>35</v>
      </c>
      <c r="F77" s="49">
        <v>95218.84</v>
      </c>
      <c r="G77" s="49">
        <v>33453.21</v>
      </c>
      <c r="H77" s="49">
        <v>33453.21</v>
      </c>
      <c r="I77" s="49">
        <v>33453.21</v>
      </c>
      <c r="J77" s="53">
        <v>33453.21</v>
      </c>
      <c r="K77" s="53">
        <v>33453.21</v>
      </c>
      <c r="L77" s="53">
        <v>33453.21</v>
      </c>
      <c r="M77" s="53">
        <v>33453.21</v>
      </c>
      <c r="N77" s="53">
        <v>33453.21</v>
      </c>
      <c r="O77" s="53">
        <v>33453.21</v>
      </c>
      <c r="P77" s="53">
        <v>33453.21</v>
      </c>
      <c r="Q77" s="53">
        <v>33453.21</v>
      </c>
      <c r="R77" s="53">
        <v>282960.89</v>
      </c>
      <c r="S77" s="48">
        <f>((F77/2)+SUM(G77:Q77)+(R77/2))/12</f>
        <v>46422.93125</v>
      </c>
      <c r="T77" s="51"/>
      <c r="U77" s="51">
        <f>S77/($S$154+$S$170-$S$14)</f>
        <v>0.0007818884202376475</v>
      </c>
      <c r="V77" s="51"/>
      <c r="W77" s="51"/>
      <c r="X77" s="48">
        <f>U77*Forecast!$U$13</f>
        <v>33172.90785165893</v>
      </c>
      <c r="Y77" s="44" t="s">
        <v>128</v>
      </c>
      <c r="Z77" s="36"/>
      <c r="AA77" s="36"/>
      <c r="AB77" s="36"/>
      <c r="AC77" s="36"/>
    </row>
    <row r="78" spans="1:29" s="29" customFormat="1" ht="19.5" customHeight="1">
      <c r="A78" s="46">
        <v>68</v>
      </c>
      <c r="B78" s="47"/>
      <c r="C78" s="48"/>
      <c r="D78" s="48"/>
      <c r="E78" s="48" t="s">
        <v>67</v>
      </c>
      <c r="F78" s="49">
        <v>2363803.61</v>
      </c>
      <c r="G78" s="49">
        <v>267139.27</v>
      </c>
      <c r="H78" s="49">
        <v>263885.21</v>
      </c>
      <c r="I78" s="49">
        <v>263885.21</v>
      </c>
      <c r="J78" s="53">
        <v>263885.21</v>
      </c>
      <c r="K78" s="53">
        <v>263885.21</v>
      </c>
      <c r="L78" s="53">
        <v>263885.21</v>
      </c>
      <c r="M78" s="53">
        <v>263885.21</v>
      </c>
      <c r="N78" s="53">
        <v>263885.21</v>
      </c>
      <c r="O78" s="53">
        <v>263885.21</v>
      </c>
      <c r="P78" s="53">
        <v>270009.78</v>
      </c>
      <c r="Q78" s="53">
        <v>270009.78</v>
      </c>
      <c r="R78" s="53">
        <v>316414.1</v>
      </c>
      <c r="S78" s="48">
        <f>((F78/2)+SUM(G78:Q78)+(R78/2))/12</f>
        <v>354862.4470833333</v>
      </c>
      <c r="T78" s="51"/>
      <c r="U78" s="52"/>
      <c r="V78" s="51">
        <f>S78/($S$155+$S$171-$S$15)</f>
        <v>0.00030556193426269367</v>
      </c>
      <c r="W78" s="51"/>
      <c r="X78" s="48">
        <f>V78*Forecast!$U$14</f>
        <v>408536.4476031671</v>
      </c>
      <c r="Y78" s="44" t="s">
        <v>130</v>
      </c>
      <c r="Z78" s="36"/>
      <c r="AA78" s="36"/>
      <c r="AB78" s="36"/>
      <c r="AC78" s="36"/>
    </row>
    <row r="79" spans="1:29" s="29" customFormat="1" ht="19.5" customHeight="1">
      <c r="A79" s="46">
        <v>69</v>
      </c>
      <c r="B79" s="60"/>
      <c r="C79" s="61"/>
      <c r="D79" s="61"/>
      <c r="E79" s="61" t="s">
        <v>4</v>
      </c>
      <c r="F79" s="62">
        <f>SUM(F77:F78)</f>
        <v>2459022.4499999997</v>
      </c>
      <c r="G79" s="62">
        <f>SUM(G77:G78)</f>
        <v>300592.48000000004</v>
      </c>
      <c r="H79" s="62">
        <f>SUM(H77:H78)</f>
        <v>297338.42000000004</v>
      </c>
      <c r="I79" s="63">
        <f>SUM(I77:I78)</f>
        <v>297338.42000000004</v>
      </c>
      <c r="J79" s="64">
        <v>297338.42</v>
      </c>
      <c r="K79" s="64">
        <v>297338.42</v>
      </c>
      <c r="L79" s="64">
        <v>297338.42</v>
      </c>
      <c r="M79" s="64">
        <v>297338.42</v>
      </c>
      <c r="N79" s="64">
        <v>297338.42</v>
      </c>
      <c r="O79" s="64">
        <v>297338.42</v>
      </c>
      <c r="P79" s="64">
        <v>303462.99</v>
      </c>
      <c r="Q79" s="64">
        <v>303462.99</v>
      </c>
      <c r="R79" s="64"/>
      <c r="S79" s="61">
        <f>SUM(S77:S78)</f>
        <v>401285.3783333333</v>
      </c>
      <c r="T79" s="51"/>
      <c r="U79" s="52"/>
      <c r="V79" s="51"/>
      <c r="W79" s="51"/>
      <c r="X79" s="61">
        <f>SUM(X77:X78)</f>
        <v>441709.355454826</v>
      </c>
      <c r="Y79" s="44"/>
      <c r="Z79" s="36"/>
      <c r="AA79" s="36"/>
      <c r="AB79" s="36"/>
      <c r="AC79" s="36"/>
    </row>
    <row r="80" spans="1:29" s="29" customFormat="1" ht="19.5" customHeight="1">
      <c r="A80" s="46">
        <v>70</v>
      </c>
      <c r="B80" s="47"/>
      <c r="C80" s="48"/>
      <c r="D80" s="48"/>
      <c r="E80" s="48"/>
      <c r="F80" s="48"/>
      <c r="G80" s="48"/>
      <c r="H80" s="48"/>
      <c r="I80" s="49"/>
      <c r="J80" s="59"/>
      <c r="K80" s="59"/>
      <c r="L80" s="59"/>
      <c r="M80" s="59"/>
      <c r="N80" s="59"/>
      <c r="O80" s="59"/>
      <c r="P80" s="59"/>
      <c r="Q80" s="59"/>
      <c r="R80" s="59"/>
      <c r="S80" s="48"/>
      <c r="T80" s="51"/>
      <c r="U80" s="52"/>
      <c r="V80" s="51"/>
      <c r="W80" s="51"/>
      <c r="X80" s="48"/>
      <c r="Y80" s="44"/>
      <c r="Z80" s="208"/>
      <c r="AA80" s="208"/>
      <c r="AB80" s="208"/>
      <c r="AC80" s="208"/>
    </row>
    <row r="81" spans="1:29" s="29" customFormat="1" ht="19.5" customHeight="1">
      <c r="A81" s="46">
        <v>71</v>
      </c>
      <c r="B81" s="47"/>
      <c r="C81" s="48">
        <v>388</v>
      </c>
      <c r="D81" s="48" t="s">
        <v>83</v>
      </c>
      <c r="E81" s="48"/>
      <c r="F81" s="48"/>
      <c r="G81" s="48"/>
      <c r="H81" s="48"/>
      <c r="I81" s="49"/>
      <c r="J81" s="59"/>
      <c r="K81" s="59"/>
      <c r="L81" s="59"/>
      <c r="M81" s="59"/>
      <c r="N81" s="59"/>
      <c r="O81" s="59"/>
      <c r="P81" s="59"/>
      <c r="Q81" s="59"/>
      <c r="R81" s="59">
        <v>0</v>
      </c>
      <c r="S81" s="48"/>
      <c r="T81" s="51"/>
      <c r="U81" s="52"/>
      <c r="V81" s="51"/>
      <c r="W81" s="51"/>
      <c r="X81" s="48"/>
      <c r="Y81" s="44"/>
      <c r="Z81" s="208"/>
      <c r="AA81" s="208"/>
      <c r="AB81" s="208"/>
      <c r="AC81" s="208"/>
    </row>
    <row r="82" spans="1:29" s="29" customFormat="1" ht="19.5" customHeight="1">
      <c r="A82" s="46">
        <v>72</v>
      </c>
      <c r="B82" s="47"/>
      <c r="C82" s="48"/>
      <c r="D82" s="48"/>
      <c r="E82" s="48" t="s">
        <v>35</v>
      </c>
      <c r="F82" s="49">
        <v>0</v>
      </c>
      <c r="G82" s="49">
        <v>0</v>
      </c>
      <c r="H82" s="49">
        <v>0</v>
      </c>
      <c r="I82" s="49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  <c r="Q82" s="53">
        <v>0</v>
      </c>
      <c r="R82" s="53">
        <v>445253</v>
      </c>
      <c r="S82" s="48">
        <f>((F82/2)+SUM(G82:Q82)+(R82/2))/12</f>
        <v>18552.208333333332</v>
      </c>
      <c r="T82" s="51"/>
      <c r="U82" s="51">
        <f>S82/($S$154+$S$170-$S$14)</f>
        <v>0.0003124696453903849</v>
      </c>
      <c r="V82" s="51"/>
      <c r="W82" s="51"/>
      <c r="X82" s="48">
        <f>U82*Forecast!$U$13</f>
        <v>13257.040882924544</v>
      </c>
      <c r="Y82" s="44" t="s">
        <v>128</v>
      </c>
      <c r="Z82" s="208"/>
      <c r="AA82" s="208"/>
      <c r="AB82" s="208"/>
      <c r="AC82" s="208"/>
    </row>
    <row r="83" spans="1:29" s="29" customFormat="1" ht="19.5" customHeight="1">
      <c r="A83" s="46">
        <v>73</v>
      </c>
      <c r="B83" s="47"/>
      <c r="C83" s="48"/>
      <c r="D83" s="48"/>
      <c r="E83" s="48" t="s">
        <v>67</v>
      </c>
      <c r="F83" s="49">
        <v>445253</v>
      </c>
      <c r="G83" s="49">
        <v>445253</v>
      </c>
      <c r="H83" s="49">
        <v>445253</v>
      </c>
      <c r="I83" s="49">
        <v>445253</v>
      </c>
      <c r="J83" s="53">
        <v>445253</v>
      </c>
      <c r="K83" s="53">
        <v>445253</v>
      </c>
      <c r="L83" s="53">
        <v>445253</v>
      </c>
      <c r="M83" s="53">
        <v>445253</v>
      </c>
      <c r="N83" s="53">
        <v>445253</v>
      </c>
      <c r="O83" s="53">
        <v>445253</v>
      </c>
      <c r="P83" s="53">
        <v>445253</v>
      </c>
      <c r="Q83" s="53">
        <v>445253</v>
      </c>
      <c r="R83" s="53">
        <v>445253</v>
      </c>
      <c r="S83" s="48">
        <f>((F83/2)+SUM(G83:Q83)+(R83/2))/12</f>
        <v>445253</v>
      </c>
      <c r="T83" s="51"/>
      <c r="U83" s="52"/>
      <c r="V83" s="51">
        <f>S83/($S$155+$S$171-$S$15)</f>
        <v>0.00038339466188801213</v>
      </c>
      <c r="W83" s="51"/>
      <c r="X83" s="48">
        <f>V83*Forecast!$U$14</f>
        <v>512598.8404795519</v>
      </c>
      <c r="Y83" s="44" t="s">
        <v>130</v>
      </c>
      <c r="Z83" s="208"/>
      <c r="AA83" s="208"/>
      <c r="AB83" s="208"/>
      <c r="AC83" s="208"/>
    </row>
    <row r="84" spans="1:29" s="29" customFormat="1" ht="19.5" customHeight="1">
      <c r="A84" s="46">
        <v>74</v>
      </c>
      <c r="B84" s="47"/>
      <c r="C84" s="65"/>
      <c r="D84" s="65"/>
      <c r="E84" s="65" t="s">
        <v>4</v>
      </c>
      <c r="F84" s="66">
        <f>SUM(F82:F83)</f>
        <v>445253</v>
      </c>
      <c r="G84" s="66">
        <f>SUM(G82:G83)</f>
        <v>445253</v>
      </c>
      <c r="H84" s="66">
        <f>SUM(H82:H83)</f>
        <v>445253</v>
      </c>
      <c r="I84" s="49">
        <f>SUM(I82:I83)</f>
        <v>445253</v>
      </c>
      <c r="J84" s="64">
        <v>445253</v>
      </c>
      <c r="K84" s="64">
        <v>445253</v>
      </c>
      <c r="L84" s="64">
        <v>445253</v>
      </c>
      <c r="M84" s="64">
        <v>445253</v>
      </c>
      <c r="N84" s="64">
        <v>445253</v>
      </c>
      <c r="O84" s="64">
        <v>445253</v>
      </c>
      <c r="P84" s="64">
        <v>445253</v>
      </c>
      <c r="Q84" s="64">
        <v>445253</v>
      </c>
      <c r="R84" s="59"/>
      <c r="S84" s="48">
        <f>((F84/2)+SUM(G84:Q84)+(R84/2))/12</f>
        <v>426700.7916666667</v>
      </c>
      <c r="T84" s="51"/>
      <c r="U84" s="52"/>
      <c r="V84" s="51"/>
      <c r="W84" s="51"/>
      <c r="X84" s="48">
        <f>SUM(X82:X83)</f>
        <v>525855.8813624764</v>
      </c>
      <c r="Y84" s="44"/>
      <c r="Z84" s="208"/>
      <c r="AA84" s="208"/>
      <c r="AB84" s="208"/>
      <c r="AC84" s="208"/>
    </row>
    <row r="85" spans="1:29" s="29" customFormat="1" ht="19.5" customHeight="1" thickBot="1">
      <c r="A85" s="46">
        <v>75</v>
      </c>
      <c r="B85" s="47"/>
      <c r="C85" s="48"/>
      <c r="D85" s="48"/>
      <c r="E85" s="48"/>
      <c r="F85" s="67"/>
      <c r="G85" s="67"/>
      <c r="H85" s="67"/>
      <c r="I85" s="68"/>
      <c r="J85" s="69"/>
      <c r="K85" s="69"/>
      <c r="L85" s="69"/>
      <c r="M85" s="69"/>
      <c r="N85" s="69"/>
      <c r="O85" s="69"/>
      <c r="P85" s="69"/>
      <c r="Q85" s="69"/>
      <c r="R85" s="69">
        <v>1249475559.1</v>
      </c>
      <c r="S85" s="55"/>
      <c r="T85" s="51"/>
      <c r="U85" s="44"/>
      <c r="V85" s="70"/>
      <c r="W85" s="70"/>
      <c r="X85" s="55"/>
      <c r="Y85" s="44"/>
      <c r="Z85" s="208"/>
      <c r="AA85" s="208"/>
      <c r="AB85" s="208"/>
      <c r="AC85" s="208"/>
    </row>
    <row r="86" spans="1:29" s="29" customFormat="1" ht="19.5" customHeight="1">
      <c r="A86" s="46">
        <v>76</v>
      </c>
      <c r="B86" s="47"/>
      <c r="C86" s="48"/>
      <c r="D86" s="48" t="s">
        <v>84</v>
      </c>
      <c r="E86" s="48"/>
      <c r="F86" s="62">
        <f>F34+F39+F45+F50+F59+F64+F69+F74+F79+F84</f>
        <v>1145589489.028</v>
      </c>
      <c r="G86" s="62">
        <f>G34+G39+G45+G50+G59+G64+G69+G74+G79+G84</f>
        <v>1143431059.06</v>
      </c>
      <c r="H86" s="62">
        <f>H34+H39+H45+H50+H59+H64+H69+H74+H79+H84</f>
        <v>1149052023.99</v>
      </c>
      <c r="I86" s="63">
        <f>I34+I39+I45+I50+I59+I64+I69+I74+I79+I84</f>
        <v>1174109844.8400002</v>
      </c>
      <c r="J86" s="71">
        <v>1174914687.92</v>
      </c>
      <c r="K86" s="71">
        <v>1185338427.74</v>
      </c>
      <c r="L86" s="71">
        <v>1192700952.0100002</v>
      </c>
      <c r="M86" s="71">
        <v>1196469740.35</v>
      </c>
      <c r="N86" s="71">
        <v>1200016761.7800002</v>
      </c>
      <c r="O86" s="71">
        <v>1213799263.1100001</v>
      </c>
      <c r="P86" s="71">
        <v>1222883138.1900003</v>
      </c>
      <c r="Q86" s="71">
        <v>1239632683.4299998</v>
      </c>
      <c r="R86" s="59"/>
      <c r="S86" s="50">
        <f>S34+S39+S45+S50+S59+S64+S69+S74+S79+S84</f>
        <v>1213158972.8015833</v>
      </c>
      <c r="T86" s="51"/>
      <c r="U86" s="52"/>
      <c r="V86" s="51"/>
      <c r="W86" s="51"/>
      <c r="X86" s="46">
        <f>X34+X39+X45+X50+X59+X64+X69+X74+X79+X84</f>
        <v>1370901010.945075</v>
      </c>
      <c r="Y86" s="44"/>
      <c r="Z86" s="208"/>
      <c r="AA86" s="208"/>
      <c r="AB86" s="208"/>
      <c r="AC86" s="208"/>
    </row>
    <row r="87" spans="1:29" s="29" customFormat="1" ht="19.5" customHeight="1">
      <c r="A87" s="46">
        <v>77</v>
      </c>
      <c r="B87" s="47"/>
      <c r="C87" s="48"/>
      <c r="D87" s="48"/>
      <c r="E87" s="48"/>
      <c r="F87" s="48"/>
      <c r="G87" s="48"/>
      <c r="H87" s="48"/>
      <c r="I87" s="49">
        <f>+I83+I78+I73+I68+I63+I58+I49+I44+I38+I33</f>
        <v>1136094265.2299998</v>
      </c>
      <c r="J87" s="49"/>
      <c r="K87" s="49"/>
      <c r="L87" s="49"/>
      <c r="M87" s="49"/>
      <c r="N87" s="49"/>
      <c r="O87" s="49">
        <f>+O83+O78+O73+O68+O63+O58+O49+O44+O38+O33</f>
        <v>1175087551.5900002</v>
      </c>
      <c r="P87" s="59"/>
      <c r="Q87" s="59"/>
      <c r="R87" s="59"/>
      <c r="S87" s="48">
        <f>+S83+S78+S73+S68+S63+S58+S49+S44+S38+S33</f>
        <v>1154125342.5478334</v>
      </c>
      <c r="T87" s="51"/>
      <c r="U87" s="52"/>
      <c r="V87" s="51"/>
      <c r="W87" s="51"/>
      <c r="X87" s="48"/>
      <c r="Y87" s="44"/>
      <c r="Z87" s="208"/>
      <c r="AA87" s="208"/>
      <c r="AB87" s="208"/>
      <c r="AC87" s="208"/>
    </row>
    <row r="88" spans="1:29" s="29" customFormat="1" ht="19.5" customHeight="1">
      <c r="A88" s="46">
        <v>78</v>
      </c>
      <c r="B88" s="47" t="s">
        <v>85</v>
      </c>
      <c r="C88" s="48"/>
      <c r="D88" s="48"/>
      <c r="E88" s="48"/>
      <c r="F88" s="48"/>
      <c r="G88" s="48"/>
      <c r="H88" s="48"/>
      <c r="I88" s="49">
        <f>+I82+I77+I72+I67+I62+I57+I48+I42+I37+I32</f>
        <v>38015579.60999999</v>
      </c>
      <c r="J88" s="49"/>
      <c r="K88" s="49"/>
      <c r="L88" s="49"/>
      <c r="M88" s="49"/>
      <c r="N88" s="49"/>
      <c r="O88" s="49">
        <f>+O82+O77+O72+O67+O62+O57+O48+O42+O37+O32</f>
        <v>38711711.52</v>
      </c>
      <c r="P88" s="59"/>
      <c r="Q88" s="59"/>
      <c r="R88" s="59"/>
      <c r="S88" s="48">
        <f>+S82+S77+S72+S67+S62+S57+S48+S42+S37+S32</f>
        <v>59070734.67041666</v>
      </c>
      <c r="T88" s="51"/>
      <c r="U88" s="52"/>
      <c r="V88" s="51"/>
      <c r="W88" s="51"/>
      <c r="X88" s="48"/>
      <c r="Y88" s="44"/>
      <c r="Z88" s="208"/>
      <c r="AA88" s="208"/>
      <c r="AB88" s="208"/>
      <c r="AC88" s="208"/>
    </row>
    <row r="89" spans="1:29" s="29" customFormat="1" ht="19.5" customHeight="1">
      <c r="A89" s="46">
        <v>79</v>
      </c>
      <c r="B89" s="47"/>
      <c r="C89" s="48" t="s">
        <v>86</v>
      </c>
      <c r="D89" s="48" t="s">
        <v>51</v>
      </c>
      <c r="E89" s="48"/>
      <c r="F89" s="48"/>
      <c r="G89" s="48"/>
      <c r="H89" s="48"/>
      <c r="I89" s="49"/>
      <c r="J89" s="59"/>
      <c r="K89" s="59"/>
      <c r="L89" s="59"/>
      <c r="M89" s="59"/>
      <c r="N89" s="59"/>
      <c r="O89" s="59"/>
      <c r="P89" s="59"/>
      <c r="Q89" s="59"/>
      <c r="R89" s="59">
        <v>11584.02</v>
      </c>
      <c r="S89" s="72"/>
      <c r="T89" s="51"/>
      <c r="U89" s="52"/>
      <c r="V89" s="51"/>
      <c r="W89" s="51"/>
      <c r="X89" s="72"/>
      <c r="Y89" s="44"/>
      <c r="Z89" s="208"/>
      <c r="AA89" s="208"/>
      <c r="AB89" s="208"/>
      <c r="AC89" s="208"/>
    </row>
    <row r="90" spans="1:29" s="29" customFormat="1" ht="19.5" customHeight="1">
      <c r="A90" s="46">
        <v>80</v>
      </c>
      <c r="B90" s="47"/>
      <c r="C90" s="48"/>
      <c r="D90" s="48"/>
      <c r="E90" s="48" t="s">
        <v>35</v>
      </c>
      <c r="F90" s="49">
        <v>11584.02</v>
      </c>
      <c r="G90" s="49">
        <v>11584.02</v>
      </c>
      <c r="H90" s="49">
        <v>11584.02</v>
      </c>
      <c r="I90" s="49">
        <v>11584.02</v>
      </c>
      <c r="J90" s="53">
        <v>11584.02</v>
      </c>
      <c r="K90" s="53">
        <v>11584.02</v>
      </c>
      <c r="L90" s="53">
        <v>11584.02</v>
      </c>
      <c r="M90" s="53">
        <v>11584.02</v>
      </c>
      <c r="N90" s="53">
        <v>11584.02</v>
      </c>
      <c r="O90" s="53">
        <v>11584.02</v>
      </c>
      <c r="P90" s="53">
        <v>11584.02</v>
      </c>
      <c r="Q90" s="53">
        <v>11584.02</v>
      </c>
      <c r="R90" s="53">
        <v>638059.08</v>
      </c>
      <c r="S90" s="48">
        <f>((F90/2)+SUM(G90:Q90)+(R90/2))/12</f>
        <v>37687.1475</v>
      </c>
      <c r="T90" s="51"/>
      <c r="U90" s="52"/>
      <c r="V90" s="51"/>
      <c r="W90" s="51">
        <f>S90/($S$156+$S$172)</f>
        <v>0.00028702002874800986</v>
      </c>
      <c r="X90" s="48">
        <f>Forecast!$U$15*W90</f>
        <v>41801.7920045154</v>
      </c>
      <c r="Y90" s="44"/>
      <c r="Z90" s="208"/>
      <c r="AA90" s="208"/>
      <c r="AB90" s="208"/>
      <c r="AC90" s="208"/>
    </row>
    <row r="91" spans="1:29" s="29" customFormat="1" ht="19.5" customHeight="1">
      <c r="A91" s="46">
        <v>81</v>
      </c>
      <c r="B91" s="47"/>
      <c r="C91" s="48"/>
      <c r="D91" s="48"/>
      <c r="E91" s="48" t="s">
        <v>67</v>
      </c>
      <c r="F91" s="49">
        <v>638059.08</v>
      </c>
      <c r="G91" s="49">
        <v>638059.08</v>
      </c>
      <c r="H91" s="49">
        <v>638059.08</v>
      </c>
      <c r="I91" s="49">
        <v>638059.08</v>
      </c>
      <c r="J91" s="53">
        <v>638059.08</v>
      </c>
      <c r="K91" s="53">
        <v>638059.08</v>
      </c>
      <c r="L91" s="53">
        <v>638059.08</v>
      </c>
      <c r="M91" s="53">
        <v>638059.08</v>
      </c>
      <c r="N91" s="53">
        <v>638059.08</v>
      </c>
      <c r="O91" s="53">
        <v>638059.08</v>
      </c>
      <c r="P91" s="53">
        <v>638059.08</v>
      </c>
      <c r="Q91" s="53">
        <v>638059.08</v>
      </c>
      <c r="R91" s="53">
        <v>649643.1</v>
      </c>
      <c r="S91" s="48">
        <f>((F91/2)+SUM(G91:Q91)+(R91/2))/12</f>
        <v>638541.7474999999</v>
      </c>
      <c r="T91" s="51"/>
      <c r="U91" s="52"/>
      <c r="V91" s="51"/>
      <c r="W91" s="51">
        <f>S91/($S$156+$S$172)</f>
        <v>0.004863044376713691</v>
      </c>
      <c r="X91" s="55">
        <f>Forecast!$U$15*W91</f>
        <v>708257.0872522201</v>
      </c>
      <c r="Y91" s="44"/>
      <c r="Z91" s="208"/>
      <c r="AA91" s="208"/>
      <c r="AB91" s="208"/>
      <c r="AC91" s="208"/>
    </row>
    <row r="92" spans="1:29" s="29" customFormat="1" ht="19.5" customHeight="1">
      <c r="A92" s="46">
        <v>82</v>
      </c>
      <c r="B92" s="60"/>
      <c r="C92" s="61"/>
      <c r="D92" s="61"/>
      <c r="E92" s="61" t="s">
        <v>4</v>
      </c>
      <c r="F92" s="61">
        <f>SUM(F90:F91)</f>
        <v>649643.1</v>
      </c>
      <c r="G92" s="61">
        <f>SUM(G90:G91)</f>
        <v>649643.1</v>
      </c>
      <c r="H92" s="61">
        <f>SUM(H90:H91)</f>
        <v>649643.1</v>
      </c>
      <c r="I92" s="73">
        <f>SUM(I90:I91)</f>
        <v>649643.1</v>
      </c>
      <c r="J92" s="64">
        <v>649643.1</v>
      </c>
      <c r="K92" s="64">
        <v>649643.1</v>
      </c>
      <c r="L92" s="64">
        <v>649643.1</v>
      </c>
      <c r="M92" s="64">
        <v>649643.1</v>
      </c>
      <c r="N92" s="64">
        <v>649643.1</v>
      </c>
      <c r="O92" s="64">
        <v>649643.1</v>
      </c>
      <c r="P92" s="64">
        <v>649643.1</v>
      </c>
      <c r="Q92" s="64">
        <v>649643.1</v>
      </c>
      <c r="R92" s="64"/>
      <c r="S92" s="61">
        <f>SUM(S90:S91)</f>
        <v>676228.8949999999</v>
      </c>
      <c r="T92" s="51"/>
      <c r="U92" s="52"/>
      <c r="V92" s="51"/>
      <c r="W92" s="51">
        <f>S92/($S$156+$S$172)</f>
        <v>0.005150064405461701</v>
      </c>
      <c r="X92" s="61">
        <f>Forecast!$U$15*W92</f>
        <v>750058.8792567356</v>
      </c>
      <c r="Y92" s="44" t="s">
        <v>132</v>
      </c>
      <c r="Z92" s="208"/>
      <c r="AA92" s="208"/>
      <c r="AB92" s="208"/>
      <c r="AC92" s="208"/>
    </row>
    <row r="93" spans="1:29" s="29" customFormat="1" ht="19.5" customHeight="1">
      <c r="A93" s="46">
        <v>83</v>
      </c>
      <c r="B93" s="47"/>
      <c r="C93" s="48"/>
      <c r="D93" s="48"/>
      <c r="E93" s="48"/>
      <c r="F93" s="48"/>
      <c r="G93" s="48"/>
      <c r="H93" s="48"/>
      <c r="I93" s="49"/>
      <c r="J93" s="59"/>
      <c r="K93" s="59"/>
      <c r="L93" s="59"/>
      <c r="M93" s="59"/>
      <c r="N93" s="59"/>
      <c r="O93" s="59"/>
      <c r="P93" s="59"/>
      <c r="Q93" s="59"/>
      <c r="R93" s="59"/>
      <c r="S93" s="48"/>
      <c r="T93" s="51"/>
      <c r="U93" s="52"/>
      <c r="V93" s="51"/>
      <c r="W93" s="51"/>
      <c r="X93" s="48"/>
      <c r="Y93" s="44"/>
      <c r="Z93" s="208"/>
      <c r="AA93" s="208"/>
      <c r="AB93" s="208"/>
      <c r="AC93" s="208"/>
    </row>
    <row r="94" spans="1:29" s="29" customFormat="1" ht="19.5" customHeight="1">
      <c r="A94" s="46">
        <v>84</v>
      </c>
      <c r="B94" s="47"/>
      <c r="C94" s="48" t="s">
        <v>87</v>
      </c>
      <c r="D94" s="48" t="s">
        <v>69</v>
      </c>
      <c r="E94" s="48"/>
      <c r="F94" s="48"/>
      <c r="G94" s="48"/>
      <c r="H94" s="48"/>
      <c r="I94" s="49"/>
      <c r="J94" s="59"/>
      <c r="K94" s="59"/>
      <c r="L94" s="59"/>
      <c r="M94" s="59"/>
      <c r="N94" s="59"/>
      <c r="O94" s="59"/>
      <c r="P94" s="59"/>
      <c r="Q94" s="59"/>
      <c r="R94" s="59">
        <v>1292129.59</v>
      </c>
      <c r="S94" s="48"/>
      <c r="T94" s="51"/>
      <c r="U94" s="52"/>
      <c r="V94" s="51"/>
      <c r="W94" s="51"/>
      <c r="X94" s="48"/>
      <c r="Y94" s="44"/>
      <c r="Z94" s="214" t="s">
        <v>287</v>
      </c>
      <c r="AA94" s="214" t="s">
        <v>272</v>
      </c>
      <c r="AB94" s="214" t="s">
        <v>284</v>
      </c>
      <c r="AC94" s="214" t="s">
        <v>250</v>
      </c>
    </row>
    <row r="95" spans="1:29" s="29" customFormat="1" ht="19.5" customHeight="1">
      <c r="A95" s="46">
        <v>85</v>
      </c>
      <c r="B95" s="47"/>
      <c r="C95" s="48"/>
      <c r="D95" s="48"/>
      <c r="E95" s="48" t="s">
        <v>35</v>
      </c>
      <c r="F95" s="49">
        <v>1278757.5</v>
      </c>
      <c r="G95" s="49">
        <v>1278757.5</v>
      </c>
      <c r="H95" s="49">
        <v>1278757.5</v>
      </c>
      <c r="I95" s="49">
        <v>1284431.59</v>
      </c>
      <c r="J95" s="53">
        <v>1292129.59</v>
      </c>
      <c r="K95" s="53">
        <v>1292129.59</v>
      </c>
      <c r="L95" s="53">
        <v>1292129.59</v>
      </c>
      <c r="M95" s="53">
        <v>1292129.59</v>
      </c>
      <c r="N95" s="53">
        <v>1292129.59</v>
      </c>
      <c r="O95" s="53">
        <v>1292129.59</v>
      </c>
      <c r="P95" s="53">
        <v>1292129.59</v>
      </c>
      <c r="Q95" s="53">
        <v>1292129.59</v>
      </c>
      <c r="R95" s="53">
        <v>6950068.7700000005</v>
      </c>
      <c r="S95" s="48">
        <f>((F95/2)+SUM(G95:Q95)+(R95/2))/12</f>
        <v>1524449.70375</v>
      </c>
      <c r="T95" s="51"/>
      <c r="U95" s="52"/>
      <c r="V95" s="51"/>
      <c r="W95" s="51">
        <f>S95/($S$156+$S$172)</f>
        <v>0.0116099950996615</v>
      </c>
      <c r="X95" s="48">
        <f>Forecast!$U$15*W95</f>
        <v>1690887.5748025936</v>
      </c>
      <c r="Y95" s="44"/>
      <c r="Z95" s="214"/>
      <c r="AA95" s="214"/>
      <c r="AB95" s="214"/>
      <c r="AC95" s="214"/>
    </row>
    <row r="96" spans="1:29" s="29" customFormat="1" ht="19.5" customHeight="1">
      <c r="A96" s="46">
        <v>86</v>
      </c>
      <c r="B96" s="47"/>
      <c r="C96" s="48"/>
      <c r="D96" s="48"/>
      <c r="E96" s="48" t="s">
        <v>67</v>
      </c>
      <c r="F96" s="49">
        <v>6861600.34</v>
      </c>
      <c r="G96" s="49">
        <v>6861600.34</v>
      </c>
      <c r="H96" s="49">
        <v>6861600.34</v>
      </c>
      <c r="I96" s="49">
        <v>6868823.98</v>
      </c>
      <c r="J96" s="53">
        <v>6868823.98</v>
      </c>
      <c r="K96" s="53">
        <v>6868823.98</v>
      </c>
      <c r="L96" s="53">
        <v>6868823.98</v>
      </c>
      <c r="M96" s="53">
        <v>6874132.66</v>
      </c>
      <c r="N96" s="53">
        <v>6874132.66</v>
      </c>
      <c r="O96" s="53">
        <v>6874132.66</v>
      </c>
      <c r="P96" s="53">
        <v>6918485.66</v>
      </c>
      <c r="Q96" s="53">
        <v>6918485.66</v>
      </c>
      <c r="R96" s="53">
        <v>8242198.36</v>
      </c>
      <c r="S96" s="48">
        <f>((F96/2)+SUM(G96:Q96)+(R96/2))/12</f>
        <v>6934147.104166667</v>
      </c>
      <c r="T96" s="51"/>
      <c r="U96" s="52"/>
      <c r="V96" s="51"/>
      <c r="W96" s="51">
        <f>S96/($S$156+$S$172)</f>
        <v>0.05280949164913174</v>
      </c>
      <c r="X96" s="55">
        <f>Forecast!$U$15*W96</f>
        <v>7691210.245537628</v>
      </c>
      <c r="Y96" s="44"/>
      <c r="Z96" s="214"/>
      <c r="AA96" s="214"/>
      <c r="AB96" s="214"/>
      <c r="AC96" s="214"/>
    </row>
    <row r="97" spans="1:29" s="29" customFormat="1" ht="19.5" customHeight="1">
      <c r="A97" s="46">
        <v>87</v>
      </c>
      <c r="B97" s="60"/>
      <c r="C97" s="61"/>
      <c r="D97" s="61"/>
      <c r="E97" s="61" t="s">
        <v>4</v>
      </c>
      <c r="F97" s="61">
        <f>SUM(F95:F96)</f>
        <v>8140357.84</v>
      </c>
      <c r="G97" s="61">
        <f>SUM(G95:G96)</f>
        <v>8140357.84</v>
      </c>
      <c r="H97" s="61">
        <f>SUM(H95:H96)</f>
        <v>8140357.84</v>
      </c>
      <c r="I97" s="73">
        <f>SUM(I95:I96)</f>
        <v>8153255.57</v>
      </c>
      <c r="J97" s="64">
        <v>8160953.57</v>
      </c>
      <c r="K97" s="64">
        <v>8160953.57</v>
      </c>
      <c r="L97" s="64">
        <v>8160953.57</v>
      </c>
      <c r="M97" s="64">
        <v>8166262.25</v>
      </c>
      <c r="N97" s="64">
        <v>8166262.25</v>
      </c>
      <c r="O97" s="64">
        <v>8166262.25</v>
      </c>
      <c r="P97" s="64">
        <v>8210615.25</v>
      </c>
      <c r="Q97" s="64">
        <v>8210615.25</v>
      </c>
      <c r="R97" s="64"/>
      <c r="S97" s="61">
        <f>SUM(S95:S96)</f>
        <v>8458596.807916667</v>
      </c>
      <c r="T97" s="51"/>
      <c r="U97" s="52"/>
      <c r="V97" s="51"/>
      <c r="W97" s="51">
        <f>S97/($S$156+$S$172)</f>
        <v>0.06441948674879323</v>
      </c>
      <c r="X97" s="61">
        <f>Forecast!$U$15*W97</f>
        <v>9382097.820340222</v>
      </c>
      <c r="Y97" s="44" t="s">
        <v>132</v>
      </c>
      <c r="Z97" s="214"/>
      <c r="AA97" s="214"/>
      <c r="AB97" s="214"/>
      <c r="AC97" s="214"/>
    </row>
    <row r="98" spans="1:29" s="29" customFormat="1" ht="19.5" customHeight="1">
      <c r="A98" s="46">
        <v>88</v>
      </c>
      <c r="B98" s="47"/>
      <c r="C98" s="48"/>
      <c r="D98" s="48"/>
      <c r="E98" s="48"/>
      <c r="F98" s="48"/>
      <c r="G98" s="48"/>
      <c r="H98" s="48"/>
      <c r="I98" s="49"/>
      <c r="J98" s="59"/>
      <c r="K98" s="59"/>
      <c r="L98" s="59"/>
      <c r="M98" s="59"/>
      <c r="N98" s="59"/>
      <c r="O98" s="59"/>
      <c r="P98" s="59"/>
      <c r="Q98" s="59"/>
      <c r="R98" s="59"/>
      <c r="S98" s="48"/>
      <c r="T98" s="51"/>
      <c r="U98" s="52"/>
      <c r="V98" s="51"/>
      <c r="W98" s="51"/>
      <c r="X98" s="48"/>
      <c r="Y98" s="44"/>
      <c r="Z98" s="214"/>
      <c r="AA98" s="214"/>
      <c r="AB98" s="214"/>
      <c r="AC98" s="214"/>
    </row>
    <row r="99" spans="1:29" s="29" customFormat="1" ht="19.5" customHeight="1">
      <c r="A99" s="46">
        <v>89</v>
      </c>
      <c r="B99" s="47"/>
      <c r="C99" s="48" t="s">
        <v>88</v>
      </c>
      <c r="D99" s="48" t="s">
        <v>89</v>
      </c>
      <c r="E99" s="48"/>
      <c r="F99" s="48"/>
      <c r="G99" s="48"/>
      <c r="H99" s="48"/>
      <c r="I99" s="49"/>
      <c r="J99" s="59"/>
      <c r="K99" s="59"/>
      <c r="L99" s="59"/>
      <c r="M99" s="59"/>
      <c r="N99" s="59"/>
      <c r="O99" s="59"/>
      <c r="P99" s="59"/>
      <c r="Q99" s="59"/>
      <c r="R99" s="59">
        <v>142071.98</v>
      </c>
      <c r="S99" s="48"/>
      <c r="T99" s="51"/>
      <c r="U99" s="52"/>
      <c r="V99" s="51"/>
      <c r="W99" s="51"/>
      <c r="X99" s="48"/>
      <c r="Y99" s="44"/>
      <c r="Z99" s="214"/>
      <c r="AA99" s="214"/>
      <c r="AB99" s="214"/>
      <c r="AC99" s="214"/>
    </row>
    <row r="100" spans="1:29" s="29" customFormat="1" ht="19.5" customHeight="1">
      <c r="A100" s="46">
        <v>90</v>
      </c>
      <c r="B100" s="47"/>
      <c r="C100" s="48"/>
      <c r="D100" s="48"/>
      <c r="E100" s="48" t="s">
        <v>35</v>
      </c>
      <c r="F100" s="49">
        <v>147726.05</v>
      </c>
      <c r="G100" s="49">
        <v>155546.43</v>
      </c>
      <c r="H100" s="49">
        <v>147726.05</v>
      </c>
      <c r="I100" s="49">
        <v>147726.05</v>
      </c>
      <c r="J100" s="53">
        <v>147726.05</v>
      </c>
      <c r="K100" s="53">
        <v>147726.05</v>
      </c>
      <c r="L100" s="53">
        <v>147726.05</v>
      </c>
      <c r="M100" s="53">
        <v>147726.05</v>
      </c>
      <c r="N100" s="53">
        <v>142071.98</v>
      </c>
      <c r="O100" s="53">
        <v>142071.98</v>
      </c>
      <c r="P100" s="53">
        <v>142071.98</v>
      </c>
      <c r="Q100" s="53">
        <v>142071.98</v>
      </c>
      <c r="R100" s="53">
        <v>15085132.620000005</v>
      </c>
      <c r="S100" s="48">
        <f>((F100/2)+SUM(G100:Q100)+(R100/2))/12</f>
        <v>768884.9987500003</v>
      </c>
      <c r="T100" s="51"/>
      <c r="U100" s="52"/>
      <c r="V100" s="51"/>
      <c r="W100" s="51"/>
      <c r="X100" s="48"/>
      <c r="Y100" s="44"/>
      <c r="Z100" s="214"/>
      <c r="AA100" s="214"/>
      <c r="AB100" s="214"/>
      <c r="AC100" s="214"/>
    </row>
    <row r="101" spans="1:29" s="29" customFormat="1" ht="19.5" customHeight="1">
      <c r="A101" s="46">
        <v>91</v>
      </c>
      <c r="B101" s="47"/>
      <c r="C101" s="48"/>
      <c r="D101" s="48"/>
      <c r="E101" s="48" t="s">
        <v>67</v>
      </c>
      <c r="F101" s="49">
        <v>14998657.68</v>
      </c>
      <c r="G101" s="49">
        <v>14996251.020000003</v>
      </c>
      <c r="H101" s="49">
        <v>14973648.07</v>
      </c>
      <c r="I101" s="49">
        <v>14729895.270000003</v>
      </c>
      <c r="J101" s="53">
        <v>15483139.630000003</v>
      </c>
      <c r="K101" s="53">
        <v>15485813.910000004</v>
      </c>
      <c r="L101" s="53">
        <v>15485813.910000004</v>
      </c>
      <c r="M101" s="53">
        <v>15669638.160000004</v>
      </c>
      <c r="N101" s="53">
        <v>15518125.17000001</v>
      </c>
      <c r="O101" s="53">
        <v>15518447.67000001</v>
      </c>
      <c r="P101" s="53">
        <v>15542683.450000003</v>
      </c>
      <c r="Q101" s="53">
        <v>15126785.420000002</v>
      </c>
      <c r="R101" s="53">
        <v>44694608.78</v>
      </c>
      <c r="S101" s="48">
        <f>((F101/2)+SUM(G101:Q101)+(R101/2))/12</f>
        <v>16531406.242500007</v>
      </c>
      <c r="T101" s="51"/>
      <c r="U101" s="52"/>
      <c r="V101" s="51"/>
      <c r="W101" s="51">
        <f>S101/($S$156+$S$172)</f>
        <v>0.1259008709790886</v>
      </c>
      <c r="X101" s="48">
        <f>Forecast!$U$15*W101</f>
        <v>18336288.393573243</v>
      </c>
      <c r="Y101" s="44"/>
      <c r="Z101" s="214"/>
      <c r="AA101" s="214"/>
      <c r="AB101" s="214"/>
      <c r="AC101" s="214"/>
    </row>
    <row r="102" spans="1:29" s="29" customFormat="1" ht="19.5" customHeight="1">
      <c r="A102" s="46">
        <v>92</v>
      </c>
      <c r="B102" s="47"/>
      <c r="C102" s="48"/>
      <c r="D102" s="48"/>
      <c r="E102" s="48" t="s">
        <v>8</v>
      </c>
      <c r="F102" s="49">
        <v>40102048.32</v>
      </c>
      <c r="G102" s="49">
        <v>40102048.32</v>
      </c>
      <c r="H102" s="49">
        <v>40102048.32</v>
      </c>
      <c r="I102" s="49">
        <v>45025553.78</v>
      </c>
      <c r="J102" s="53">
        <v>45270708.05</v>
      </c>
      <c r="K102" s="53">
        <v>45270708.05</v>
      </c>
      <c r="L102" s="53">
        <v>45330167.39</v>
      </c>
      <c r="M102" s="53">
        <v>45991967.19</v>
      </c>
      <c r="N102" s="53">
        <v>44896671.05</v>
      </c>
      <c r="O102" s="53">
        <v>44896671.05</v>
      </c>
      <c r="P102" s="53">
        <v>44936666.79</v>
      </c>
      <c r="Q102" s="53">
        <v>44918924.93</v>
      </c>
      <c r="R102" s="53">
        <v>59921813.38000001</v>
      </c>
      <c r="S102" s="48">
        <f>((F102/2)+SUM(G102:Q102)+(R102/2))/12</f>
        <v>44729505.48083334</v>
      </c>
      <c r="T102" s="51"/>
      <c r="U102" s="52"/>
      <c r="V102" s="51"/>
      <c r="W102" s="51">
        <f>S102/($S$156+$S$172)</f>
        <v>0.3406536392544182</v>
      </c>
      <c r="X102" s="55">
        <f>Forecast!$U$15*W102</f>
        <v>49613027.4803798</v>
      </c>
      <c r="Y102" s="44"/>
      <c r="Z102" s="214"/>
      <c r="AA102" s="214"/>
      <c r="AB102" s="214"/>
      <c r="AC102" s="214"/>
    </row>
    <row r="103" spans="1:29" s="29" customFormat="1" ht="19.5" customHeight="1">
      <c r="A103" s="46">
        <v>93</v>
      </c>
      <c r="B103" s="60"/>
      <c r="C103" s="61"/>
      <c r="D103" s="61"/>
      <c r="E103" s="61" t="s">
        <v>4</v>
      </c>
      <c r="F103" s="61">
        <f>SUM(F100:F102)</f>
        <v>55248432.05</v>
      </c>
      <c r="G103" s="61">
        <f>SUM(G100:G102)</f>
        <v>55253845.77</v>
      </c>
      <c r="H103" s="61">
        <f>SUM(H100:H102)</f>
        <v>55223422.44</v>
      </c>
      <c r="I103" s="73">
        <f>SUM(I100:I102)</f>
        <v>59903175.10000001</v>
      </c>
      <c r="J103" s="64">
        <v>60901573.730000004</v>
      </c>
      <c r="K103" s="64">
        <v>60904248.010000005</v>
      </c>
      <c r="L103" s="64">
        <v>60963707.35000001</v>
      </c>
      <c r="M103" s="64">
        <v>61809331.400000006</v>
      </c>
      <c r="N103" s="64">
        <v>60556868.2</v>
      </c>
      <c r="O103" s="64">
        <v>60557190.7</v>
      </c>
      <c r="P103" s="64">
        <v>60621422.22</v>
      </c>
      <c r="Q103" s="64">
        <v>60187782.33</v>
      </c>
      <c r="R103" s="64"/>
      <c r="S103" s="61">
        <f>SUM(S100:S102)</f>
        <v>62029796.722083345</v>
      </c>
      <c r="T103" s="51"/>
      <c r="U103" s="52"/>
      <c r="V103" s="51"/>
      <c r="W103" s="51">
        <f>S103/($S$156+$S$172)</f>
        <v>0.4724102305276771</v>
      </c>
      <c r="X103" s="61">
        <f>Forecast!$U$15*W103</f>
        <v>68802146.95630385</v>
      </c>
      <c r="Y103" s="44" t="s">
        <v>132</v>
      </c>
      <c r="Z103" s="214"/>
      <c r="AA103" s="214"/>
      <c r="AB103" s="214"/>
      <c r="AC103" s="214"/>
    </row>
    <row r="104" spans="1:29" s="29" customFormat="1" ht="19.5" customHeight="1">
      <c r="A104" s="46">
        <v>94</v>
      </c>
      <c r="B104" s="47"/>
      <c r="C104" s="48"/>
      <c r="D104" s="48"/>
      <c r="E104" s="48"/>
      <c r="F104" s="48"/>
      <c r="G104" s="48"/>
      <c r="H104" s="48"/>
      <c r="I104" s="49"/>
      <c r="J104" s="59"/>
      <c r="K104" s="59"/>
      <c r="L104" s="59"/>
      <c r="M104" s="59"/>
      <c r="N104" s="59"/>
      <c r="O104" s="59"/>
      <c r="P104" s="59"/>
      <c r="Q104" s="59"/>
      <c r="R104" s="59"/>
      <c r="S104" s="48"/>
      <c r="T104" s="51"/>
      <c r="U104" s="52"/>
      <c r="V104" s="51"/>
      <c r="W104" s="51"/>
      <c r="X104" s="48"/>
      <c r="Y104" s="44"/>
      <c r="Z104" s="214"/>
      <c r="AA104" s="214"/>
      <c r="AB104" s="214"/>
      <c r="AC104" s="214"/>
    </row>
    <row r="105" spans="1:29" s="29" customFormat="1" ht="19.5" customHeight="1">
      <c r="A105" s="46">
        <v>95</v>
      </c>
      <c r="B105" s="47"/>
      <c r="C105" s="48" t="s">
        <v>90</v>
      </c>
      <c r="D105" s="48" t="s">
        <v>91</v>
      </c>
      <c r="E105" s="48"/>
      <c r="F105" s="48"/>
      <c r="G105" s="48"/>
      <c r="H105" s="48"/>
      <c r="I105" s="49"/>
      <c r="J105" s="59"/>
      <c r="K105" s="59"/>
      <c r="L105" s="59"/>
      <c r="M105" s="59"/>
      <c r="N105" s="59"/>
      <c r="O105" s="59"/>
      <c r="P105" s="59"/>
      <c r="Q105" s="59"/>
      <c r="R105" s="59">
        <v>1506290.72</v>
      </c>
      <c r="S105" s="48"/>
      <c r="T105" s="51"/>
      <c r="U105" s="52"/>
      <c r="V105" s="51"/>
      <c r="W105" s="51"/>
      <c r="X105" s="48"/>
      <c r="Y105" s="44"/>
      <c r="Z105" s="214"/>
      <c r="AA105" s="214"/>
      <c r="AB105" s="214"/>
      <c r="AC105" s="214"/>
    </row>
    <row r="106" spans="1:29" s="29" customFormat="1" ht="19.5" customHeight="1">
      <c r="A106" s="46">
        <v>96</v>
      </c>
      <c r="B106" s="47"/>
      <c r="C106" s="48"/>
      <c r="D106" s="48"/>
      <c r="E106" s="48" t="s">
        <v>35</v>
      </c>
      <c r="F106" s="49">
        <v>1096018.12</v>
      </c>
      <c r="G106" s="49">
        <v>973274.1</v>
      </c>
      <c r="H106" s="49">
        <v>1001197.3</v>
      </c>
      <c r="I106" s="49">
        <v>1001197.3</v>
      </c>
      <c r="J106" s="53">
        <v>1001197.3</v>
      </c>
      <c r="K106" s="53">
        <v>1001197.3</v>
      </c>
      <c r="L106" s="53">
        <v>1438708.45</v>
      </c>
      <c r="M106" s="53">
        <v>1461904.35</v>
      </c>
      <c r="N106" s="53">
        <v>1458119.59</v>
      </c>
      <c r="O106" s="53">
        <v>1471917.81</v>
      </c>
      <c r="P106" s="53">
        <v>1478227.64</v>
      </c>
      <c r="Q106" s="53">
        <v>1485056.06</v>
      </c>
      <c r="R106" s="53">
        <v>28868846</v>
      </c>
      <c r="S106" s="48">
        <f>((F106/2)+SUM(G106:Q106)+(R106/2))/12</f>
        <v>2396202.4383333335</v>
      </c>
      <c r="T106" s="51"/>
      <c r="U106" s="52"/>
      <c r="V106" s="51"/>
      <c r="W106" s="51">
        <f>S106/($S$156+$S$172)</f>
        <v>0.018249141640037488</v>
      </c>
      <c r="X106" s="48">
        <f>Forecast!$U$15*W106</f>
        <v>2657817.387954943</v>
      </c>
      <c r="Y106" s="44"/>
      <c r="Z106" s="36"/>
      <c r="AA106" s="36"/>
      <c r="AB106" s="36"/>
      <c r="AC106" s="36"/>
    </row>
    <row r="107" spans="1:29" s="29" customFormat="1" ht="19.5" customHeight="1">
      <c r="A107" s="46">
        <v>97</v>
      </c>
      <c r="B107" s="47"/>
      <c r="C107" s="48"/>
      <c r="D107" s="48"/>
      <c r="E107" s="48" t="s">
        <v>67</v>
      </c>
      <c r="F107" s="49">
        <v>26753414.84</v>
      </c>
      <c r="G107" s="49">
        <v>25326615.189999998</v>
      </c>
      <c r="H107" s="49">
        <v>25750675.259999998</v>
      </c>
      <c r="I107" s="49">
        <v>25841079.71</v>
      </c>
      <c r="J107" s="53">
        <v>25895080.47</v>
      </c>
      <c r="K107" s="53">
        <v>25986821</v>
      </c>
      <c r="L107" s="53">
        <v>29100609.900000002</v>
      </c>
      <c r="M107" s="53">
        <v>28950981.36</v>
      </c>
      <c r="N107" s="53">
        <v>28775838.96</v>
      </c>
      <c r="O107" s="53">
        <v>28871570.25</v>
      </c>
      <c r="P107" s="53">
        <v>28908273.3</v>
      </c>
      <c r="Q107" s="53">
        <v>29015487.880000003</v>
      </c>
      <c r="R107" s="53">
        <v>0</v>
      </c>
      <c r="S107" s="48">
        <f>((F107/2)+SUM(G107:Q107)+(R107/2))/12</f>
        <v>26316645.058333334</v>
      </c>
      <c r="T107" s="51"/>
      <c r="U107" s="52"/>
      <c r="V107" s="51"/>
      <c r="W107" s="51">
        <f>S107/($S$156+$S$172)</f>
        <v>0.2004238771637998</v>
      </c>
      <c r="X107" s="48">
        <f>Forecast!$U$15*W107</f>
        <v>29189869.6494636</v>
      </c>
      <c r="Y107" s="44"/>
      <c r="Z107" s="36"/>
      <c r="AA107" s="36"/>
      <c r="AB107" s="36"/>
      <c r="AC107" s="36"/>
    </row>
    <row r="108" spans="1:29" s="29" customFormat="1" ht="19.5" customHeight="1">
      <c r="A108" s="46">
        <v>98</v>
      </c>
      <c r="B108" s="47"/>
      <c r="C108" s="48"/>
      <c r="D108" s="48"/>
      <c r="E108" s="48" t="s">
        <v>8</v>
      </c>
      <c r="F108" s="49">
        <v>0</v>
      </c>
      <c r="G108" s="49">
        <v>0</v>
      </c>
      <c r="H108" s="49">
        <v>0</v>
      </c>
      <c r="I108" s="49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30375136.72</v>
      </c>
      <c r="S108" s="48">
        <f>((F108/2)+SUM(G108:Q108)+(R108/2))/12</f>
        <v>1265630.6966666665</v>
      </c>
      <c r="T108" s="51"/>
      <c r="U108" s="52"/>
      <c r="V108" s="51"/>
      <c r="W108" s="51">
        <f>S108/($S$156+$S$172)</f>
        <v>0.009638865847876397</v>
      </c>
      <c r="X108" s="55">
        <f>Forecast!$U$15*W108</f>
        <v>1403810.9712758153</v>
      </c>
      <c r="Y108" s="44"/>
      <c r="Z108" s="36"/>
      <c r="AA108" s="36"/>
      <c r="AB108" s="36"/>
      <c r="AC108" s="36"/>
    </row>
    <row r="109" spans="1:29" s="29" customFormat="1" ht="19.5" customHeight="1">
      <c r="A109" s="46">
        <v>99</v>
      </c>
      <c r="B109" s="60"/>
      <c r="C109" s="61"/>
      <c r="D109" s="61"/>
      <c r="E109" s="61" t="s">
        <v>4</v>
      </c>
      <c r="F109" s="61">
        <f>SUM(F106:F108)</f>
        <v>27849432.96</v>
      </c>
      <c r="G109" s="61">
        <f>SUM(G106:G108)</f>
        <v>26299889.29</v>
      </c>
      <c r="H109" s="61">
        <f>SUM(H106:H108)</f>
        <v>26751872.56</v>
      </c>
      <c r="I109" s="73">
        <f>SUM(I106:I108)</f>
        <v>26842277.01</v>
      </c>
      <c r="J109" s="64">
        <v>26896277.77</v>
      </c>
      <c r="K109" s="64">
        <v>26988018.3</v>
      </c>
      <c r="L109" s="64">
        <v>30539318.35</v>
      </c>
      <c r="M109" s="64">
        <v>30412885.71</v>
      </c>
      <c r="N109" s="64">
        <v>30233958.55</v>
      </c>
      <c r="O109" s="64">
        <v>30343488.06</v>
      </c>
      <c r="P109" s="64">
        <v>30386500.94</v>
      </c>
      <c r="Q109" s="64">
        <v>30500543.94</v>
      </c>
      <c r="R109" s="64"/>
      <c r="S109" s="61">
        <f>SUM(S106:S108)</f>
        <v>29978478.19333333</v>
      </c>
      <c r="T109" s="51"/>
      <c r="U109" s="52"/>
      <c r="V109" s="51"/>
      <c r="W109" s="51">
        <f>S109/($S$156+$S$172)</f>
        <v>0.22831188465171368</v>
      </c>
      <c r="X109" s="61">
        <f>Forecast!$U$15*W109</f>
        <v>33251498.00869436</v>
      </c>
      <c r="Y109" s="44" t="s">
        <v>132</v>
      </c>
      <c r="Z109" s="36"/>
      <c r="AA109" s="36"/>
      <c r="AB109" s="36"/>
      <c r="AC109" s="36"/>
    </row>
    <row r="110" spans="1:29" s="29" customFormat="1" ht="19.5" customHeight="1">
      <c r="A110" s="46">
        <v>100</v>
      </c>
      <c r="B110" s="47"/>
      <c r="C110" s="48"/>
      <c r="D110" s="48"/>
      <c r="E110" s="48"/>
      <c r="F110" s="48"/>
      <c r="G110" s="48"/>
      <c r="H110" s="48"/>
      <c r="I110" s="49"/>
      <c r="J110" s="59"/>
      <c r="K110" s="59"/>
      <c r="L110" s="59"/>
      <c r="M110" s="59"/>
      <c r="N110" s="59"/>
      <c r="O110" s="59"/>
      <c r="P110" s="59"/>
      <c r="Q110" s="59"/>
      <c r="R110" s="59"/>
      <c r="S110" s="48"/>
      <c r="T110" s="51"/>
      <c r="U110" s="52"/>
      <c r="V110" s="51"/>
      <c r="W110" s="51"/>
      <c r="X110" s="48"/>
      <c r="Y110" s="44"/>
      <c r="Z110" s="36"/>
      <c r="AA110" s="36"/>
      <c r="AB110" s="36"/>
      <c r="AC110" s="36"/>
    </row>
    <row r="111" spans="1:29" s="29" customFormat="1" ht="19.5" customHeight="1">
      <c r="A111" s="46">
        <v>101</v>
      </c>
      <c r="B111" s="47"/>
      <c r="C111" s="48" t="s">
        <v>92</v>
      </c>
      <c r="D111" s="48" t="s">
        <v>93</v>
      </c>
      <c r="E111" s="48"/>
      <c r="F111" s="48"/>
      <c r="G111" s="48"/>
      <c r="H111" s="48"/>
      <c r="I111" s="49"/>
      <c r="J111" s="59"/>
      <c r="K111" s="59"/>
      <c r="L111" s="59"/>
      <c r="M111" s="59"/>
      <c r="N111" s="59"/>
      <c r="O111" s="59"/>
      <c r="P111" s="59"/>
      <c r="Q111" s="59"/>
      <c r="R111" s="59">
        <v>0</v>
      </c>
      <c r="S111" s="48"/>
      <c r="T111" s="51"/>
      <c r="U111" s="52"/>
      <c r="V111" s="51"/>
      <c r="W111" s="51"/>
      <c r="X111" s="48"/>
      <c r="Y111" s="44"/>
      <c r="Z111" s="36"/>
      <c r="AA111" s="36"/>
      <c r="AB111" s="36"/>
      <c r="AC111" s="36"/>
    </row>
    <row r="112" spans="1:29" s="29" customFormat="1" ht="19.5" customHeight="1">
      <c r="A112" s="46">
        <v>102</v>
      </c>
      <c r="B112" s="47"/>
      <c r="C112" s="48"/>
      <c r="D112" s="48"/>
      <c r="E112" s="48" t="s">
        <v>35</v>
      </c>
      <c r="F112" s="49">
        <v>0</v>
      </c>
      <c r="G112" s="49">
        <v>0</v>
      </c>
      <c r="H112" s="49">
        <v>0</v>
      </c>
      <c r="I112" s="49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10645.12</v>
      </c>
      <c r="S112" s="48">
        <f>((F112/2)+SUM(G112:Q112)+(R112/2))/12</f>
        <v>443.5466666666667</v>
      </c>
      <c r="T112" s="51"/>
      <c r="U112" s="52"/>
      <c r="V112" s="51"/>
      <c r="W112" s="51">
        <f>S112/($S$156+$S$172)</f>
        <v>3.3779891942671073E-06</v>
      </c>
      <c r="X112" s="48">
        <f>Forecast!$U$15*W112</f>
        <v>491.9726414501423</v>
      </c>
      <c r="Y112" s="44"/>
      <c r="Z112" s="36"/>
      <c r="AA112" s="36"/>
      <c r="AB112" s="36"/>
      <c r="AC112" s="36"/>
    </row>
    <row r="113" spans="1:29" s="29" customFormat="1" ht="19.5" customHeight="1">
      <c r="A113" s="46">
        <v>103</v>
      </c>
      <c r="B113" s="47"/>
      <c r="C113" s="48"/>
      <c r="D113" s="48"/>
      <c r="E113" s="48" t="s">
        <v>67</v>
      </c>
      <c r="F113" s="49">
        <v>10645.12</v>
      </c>
      <c r="G113" s="49">
        <v>10645.12</v>
      </c>
      <c r="H113" s="49">
        <v>10645.12</v>
      </c>
      <c r="I113" s="49">
        <v>10645.12</v>
      </c>
      <c r="J113" s="53">
        <v>10645.12</v>
      </c>
      <c r="K113" s="53">
        <v>10645.12</v>
      </c>
      <c r="L113" s="53">
        <v>10645.12</v>
      </c>
      <c r="M113" s="53">
        <v>10645.12</v>
      </c>
      <c r="N113" s="53">
        <v>10645.12</v>
      </c>
      <c r="O113" s="53">
        <v>10645.12</v>
      </c>
      <c r="P113" s="53">
        <v>10645.12</v>
      </c>
      <c r="Q113" s="53">
        <v>10645.12</v>
      </c>
      <c r="R113" s="53">
        <v>10645.12</v>
      </c>
      <c r="S113" s="48">
        <f>((F113/2)+SUM(G113:Q113)+(R113/2))/12</f>
        <v>10645.119999999999</v>
      </c>
      <c r="T113" s="51"/>
      <c r="U113" s="52"/>
      <c r="V113" s="51"/>
      <c r="W113" s="51">
        <f>S113/($S$156+$S$172)</f>
        <v>8.107174066241056E-05</v>
      </c>
      <c r="X113" s="55">
        <f>Forecast!$U$15*W113</f>
        <v>11807.343394803414</v>
      </c>
      <c r="Y113" s="44"/>
      <c r="Z113" s="36"/>
      <c r="AA113" s="36"/>
      <c r="AB113" s="36"/>
      <c r="AC113" s="36"/>
    </row>
    <row r="114" spans="1:29" s="29" customFormat="1" ht="19.5" customHeight="1">
      <c r="A114" s="46">
        <v>104</v>
      </c>
      <c r="B114" s="60"/>
      <c r="C114" s="61"/>
      <c r="D114" s="61"/>
      <c r="E114" s="61" t="s">
        <v>4</v>
      </c>
      <c r="F114" s="61">
        <f>SUM(F112:F113)</f>
        <v>10645.12</v>
      </c>
      <c r="G114" s="61">
        <f>SUM(G112:G113)</f>
        <v>10645.12</v>
      </c>
      <c r="H114" s="61">
        <f>SUM(H112:H113)</f>
        <v>10645.12</v>
      </c>
      <c r="I114" s="73">
        <f>SUM(I112:I113)</f>
        <v>10645.12</v>
      </c>
      <c r="J114" s="64">
        <v>10645.12</v>
      </c>
      <c r="K114" s="64">
        <v>10645.12</v>
      </c>
      <c r="L114" s="64">
        <v>10645.12</v>
      </c>
      <c r="M114" s="64">
        <v>10645.12</v>
      </c>
      <c r="N114" s="64">
        <v>10645.12</v>
      </c>
      <c r="O114" s="64">
        <v>10645.12</v>
      </c>
      <c r="P114" s="64">
        <v>10645.12</v>
      </c>
      <c r="Q114" s="64">
        <v>10645.12</v>
      </c>
      <c r="R114" s="64"/>
      <c r="S114" s="61">
        <f>SUM(S112:S113)</f>
        <v>11088.666666666666</v>
      </c>
      <c r="T114" s="51"/>
      <c r="U114" s="52"/>
      <c r="V114" s="51"/>
      <c r="W114" s="51">
        <f>S114/($S$156+$S$172)</f>
        <v>8.444972985667768E-05</v>
      </c>
      <c r="X114" s="61">
        <f>Forecast!$U$15*W114</f>
        <v>12299.316036253556</v>
      </c>
      <c r="Y114" s="44" t="s">
        <v>132</v>
      </c>
      <c r="Z114" s="36"/>
      <c r="AA114" s="36"/>
      <c r="AB114" s="36"/>
      <c r="AC114" s="36"/>
    </row>
    <row r="115" spans="1:29" s="29" customFormat="1" ht="19.5" customHeight="1">
      <c r="A115" s="46">
        <v>105</v>
      </c>
      <c r="B115" s="47"/>
      <c r="C115" s="48"/>
      <c r="D115" s="48"/>
      <c r="E115" s="48"/>
      <c r="F115" s="48"/>
      <c r="G115" s="48"/>
      <c r="H115" s="48"/>
      <c r="I115" s="49"/>
      <c r="J115" s="59"/>
      <c r="K115" s="59"/>
      <c r="L115" s="59"/>
      <c r="M115" s="59"/>
      <c r="N115" s="59"/>
      <c r="O115" s="59"/>
      <c r="P115" s="59"/>
      <c r="Q115" s="59"/>
      <c r="R115" s="59"/>
      <c r="S115" s="48"/>
      <c r="T115" s="51"/>
      <c r="U115" s="52"/>
      <c r="V115" s="51"/>
      <c r="W115" s="51"/>
      <c r="X115" s="48"/>
      <c r="Y115" s="44"/>
      <c r="Z115" s="36"/>
      <c r="AA115" s="36"/>
      <c r="AB115" s="36"/>
      <c r="AC115" s="36"/>
    </row>
    <row r="116" spans="1:29" s="29" customFormat="1" ht="19.5" customHeight="1">
      <c r="A116" s="46">
        <v>106</v>
      </c>
      <c r="B116" s="47"/>
      <c r="C116" s="48" t="s">
        <v>94</v>
      </c>
      <c r="D116" s="48" t="s">
        <v>95</v>
      </c>
      <c r="E116" s="48"/>
      <c r="F116" s="48"/>
      <c r="G116" s="48"/>
      <c r="H116" s="48"/>
      <c r="I116" s="49"/>
      <c r="J116" s="59"/>
      <c r="K116" s="59"/>
      <c r="L116" s="59"/>
      <c r="M116" s="59"/>
      <c r="N116" s="59"/>
      <c r="O116" s="59"/>
      <c r="P116" s="59"/>
      <c r="Q116" s="59"/>
      <c r="R116" s="59">
        <v>390870.42</v>
      </c>
      <c r="S116" s="48"/>
      <c r="T116" s="51"/>
      <c r="U116" s="52"/>
      <c r="V116" s="51"/>
      <c r="W116" s="51"/>
      <c r="X116" s="48"/>
      <c r="Y116" s="44"/>
      <c r="Z116" s="36"/>
      <c r="AA116" s="36"/>
      <c r="AB116" s="36"/>
      <c r="AC116" s="36"/>
    </row>
    <row r="117" spans="1:29" s="29" customFormat="1" ht="19.5" customHeight="1">
      <c r="A117" s="46">
        <v>107</v>
      </c>
      <c r="B117" s="47"/>
      <c r="C117" s="48"/>
      <c r="D117" s="48"/>
      <c r="E117" s="48" t="s">
        <v>35</v>
      </c>
      <c r="F117" s="49">
        <v>339291.11</v>
      </c>
      <c r="G117" s="49">
        <v>339291.11</v>
      </c>
      <c r="H117" s="49">
        <v>340101.31</v>
      </c>
      <c r="I117" s="49">
        <v>340101.31</v>
      </c>
      <c r="J117" s="53">
        <v>409567.56</v>
      </c>
      <c r="K117" s="53">
        <v>409696.66</v>
      </c>
      <c r="L117" s="53">
        <v>409696.66</v>
      </c>
      <c r="M117" s="53">
        <v>409757.62</v>
      </c>
      <c r="N117" s="53">
        <v>409757.62</v>
      </c>
      <c r="O117" s="53">
        <v>409204.37</v>
      </c>
      <c r="P117" s="53">
        <v>416132.56</v>
      </c>
      <c r="Q117" s="53">
        <v>417776.59</v>
      </c>
      <c r="R117" s="53">
        <v>8285646.640000001</v>
      </c>
      <c r="S117" s="48">
        <f>((F117/2)+SUM(G117:Q117)+(R117/2))/12</f>
        <v>718629.3537500001</v>
      </c>
      <c r="T117" s="51"/>
      <c r="U117" s="52"/>
      <c r="V117" s="51"/>
      <c r="W117" s="51">
        <f>S117/($S$156+$S$172)</f>
        <v>0.005472980351524052</v>
      </c>
      <c r="X117" s="48">
        <f>Forecast!$U$15*W117</f>
        <v>797088.5770486298</v>
      </c>
      <c r="Y117" s="44"/>
      <c r="Z117" s="208"/>
      <c r="AA117" s="208"/>
      <c r="AB117" s="208"/>
      <c r="AC117" s="208"/>
    </row>
    <row r="118" spans="1:29" s="29" customFormat="1" ht="19.5" customHeight="1">
      <c r="A118" s="46">
        <v>108</v>
      </c>
      <c r="B118" s="47"/>
      <c r="C118" s="48"/>
      <c r="D118" s="48"/>
      <c r="E118" s="48" t="s">
        <v>67</v>
      </c>
      <c r="F118" s="49">
        <v>8109346.989999999</v>
      </c>
      <c r="G118" s="49">
        <v>8098364.239999999</v>
      </c>
      <c r="H118" s="49">
        <v>8142302.89</v>
      </c>
      <c r="I118" s="49">
        <v>8006469.970000001</v>
      </c>
      <c r="J118" s="53">
        <v>8200677.340000001</v>
      </c>
      <c r="K118" s="53">
        <v>8200035.879999999</v>
      </c>
      <c r="L118" s="53">
        <v>8199797.4</v>
      </c>
      <c r="M118" s="53">
        <v>8292015.569999999</v>
      </c>
      <c r="N118" s="53">
        <v>8292015.569999999</v>
      </c>
      <c r="O118" s="53">
        <v>8370349.149999999</v>
      </c>
      <c r="P118" s="53">
        <v>8718562.42</v>
      </c>
      <c r="Q118" s="53">
        <v>8591131.07</v>
      </c>
      <c r="R118" s="53">
        <v>0</v>
      </c>
      <c r="S118" s="48">
        <f>((F118/2)+SUM(G118:Q118)+(R118/2))/12</f>
        <v>7930532.916250001</v>
      </c>
      <c r="T118" s="51"/>
      <c r="U118" s="52"/>
      <c r="V118" s="51"/>
      <c r="W118" s="51">
        <f>S118/($S$156+$S$172)</f>
        <v>0.06039782622468611</v>
      </c>
      <c r="X118" s="48">
        <f>Forecast!$U$15*W118</f>
        <v>8796380.449065441</v>
      </c>
      <c r="Y118" s="44"/>
      <c r="Z118" s="208"/>
      <c r="AA118" s="208"/>
      <c r="AB118" s="208"/>
      <c r="AC118" s="208"/>
    </row>
    <row r="119" spans="1:29" s="29" customFormat="1" ht="19.5" customHeight="1">
      <c r="A119" s="46">
        <v>109</v>
      </c>
      <c r="B119" s="47"/>
      <c r="C119" s="48"/>
      <c r="D119" s="48"/>
      <c r="E119" s="48" t="s">
        <v>8</v>
      </c>
      <c r="F119" s="49">
        <v>0</v>
      </c>
      <c r="G119" s="49">
        <v>0</v>
      </c>
      <c r="H119" s="49">
        <v>0</v>
      </c>
      <c r="I119" s="49">
        <v>0</v>
      </c>
      <c r="J119" s="53">
        <v>0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  <c r="P119" s="53">
        <v>0</v>
      </c>
      <c r="Q119" s="53">
        <v>0</v>
      </c>
      <c r="R119" s="53">
        <v>8676517.06</v>
      </c>
      <c r="S119" s="48">
        <f>((F119/2)+SUM(G119:Q119)+(R119/2))/12</f>
        <v>361521.5441666667</v>
      </c>
      <c r="T119" s="51"/>
      <c r="U119" s="52"/>
      <c r="V119" s="51"/>
      <c r="W119" s="51">
        <f>S119/($S$156+$S$172)</f>
        <v>0.0027532973674842753</v>
      </c>
      <c r="X119" s="55">
        <f>Forecast!$U$15*W119</f>
        <v>400992.09934650076</v>
      </c>
      <c r="Y119" s="44"/>
      <c r="Z119" s="208"/>
      <c r="AA119" s="208"/>
      <c r="AB119" s="208"/>
      <c r="AC119" s="208"/>
    </row>
    <row r="120" spans="1:29" s="29" customFormat="1" ht="19.5" customHeight="1">
      <c r="A120" s="46">
        <v>110</v>
      </c>
      <c r="B120" s="60"/>
      <c r="C120" s="61"/>
      <c r="D120" s="61"/>
      <c r="E120" s="61" t="s">
        <v>4</v>
      </c>
      <c r="F120" s="61">
        <f>SUM(F117:F119)</f>
        <v>8448638.1</v>
      </c>
      <c r="G120" s="61">
        <f>SUM(G117:G119)</f>
        <v>8437655.35</v>
      </c>
      <c r="H120" s="61">
        <f>SUM(H117:H119)</f>
        <v>8482404.2</v>
      </c>
      <c r="I120" s="73">
        <f>SUM(I117:I119)</f>
        <v>8346571.28</v>
      </c>
      <c r="J120" s="64">
        <v>8610244.9</v>
      </c>
      <c r="K120" s="64">
        <v>8609732.54</v>
      </c>
      <c r="L120" s="64">
        <v>8609494.06</v>
      </c>
      <c r="M120" s="64">
        <v>8701773.19</v>
      </c>
      <c r="N120" s="64">
        <v>8701773.19</v>
      </c>
      <c r="O120" s="64">
        <v>8779553.52</v>
      </c>
      <c r="P120" s="64">
        <v>9134694.98</v>
      </c>
      <c r="Q120" s="64">
        <v>9008907.66</v>
      </c>
      <c r="R120" s="64"/>
      <c r="S120" s="61">
        <f>SUM(S117:S119)</f>
        <v>9010683.814166669</v>
      </c>
      <c r="T120" s="51"/>
      <c r="U120" s="52"/>
      <c r="V120" s="51"/>
      <c r="W120" s="51">
        <f>S120/($S$156+$S$172)</f>
        <v>0.06862410394369445</v>
      </c>
      <c r="X120" s="61">
        <f>Forecast!$U$15*W120</f>
        <v>9994461.125460573</v>
      </c>
      <c r="Y120" s="44" t="s">
        <v>132</v>
      </c>
      <c r="Z120" s="208"/>
      <c r="AA120" s="208"/>
      <c r="AB120" s="208"/>
      <c r="AC120" s="208"/>
    </row>
    <row r="121" spans="1:29" s="29" customFormat="1" ht="19.5" customHeight="1">
      <c r="A121" s="46">
        <v>111</v>
      </c>
      <c r="B121" s="47"/>
      <c r="C121" s="48"/>
      <c r="D121" s="48"/>
      <c r="E121" s="48"/>
      <c r="F121" s="48"/>
      <c r="G121" s="48"/>
      <c r="H121" s="48"/>
      <c r="I121" s="49"/>
      <c r="J121" s="59"/>
      <c r="K121" s="59"/>
      <c r="L121" s="59"/>
      <c r="M121" s="59"/>
      <c r="N121" s="59"/>
      <c r="O121" s="59"/>
      <c r="P121" s="59"/>
      <c r="Q121" s="59"/>
      <c r="R121" s="59"/>
      <c r="S121" s="48"/>
      <c r="T121" s="51"/>
      <c r="U121" s="52"/>
      <c r="V121" s="51"/>
      <c r="W121" s="51"/>
      <c r="X121" s="48"/>
      <c r="Y121" s="44"/>
      <c r="Z121" s="208"/>
      <c r="AA121" s="208"/>
      <c r="AB121" s="208"/>
      <c r="AC121" s="208"/>
    </row>
    <row r="122" spans="1:29" s="29" customFormat="1" ht="19.5" customHeight="1">
      <c r="A122" s="46">
        <v>112</v>
      </c>
      <c r="B122" s="47"/>
      <c r="C122" s="48" t="s">
        <v>96</v>
      </c>
      <c r="D122" s="48" t="s">
        <v>97</v>
      </c>
      <c r="E122" s="48"/>
      <c r="F122" s="48"/>
      <c r="G122" s="48"/>
      <c r="H122" s="48"/>
      <c r="I122" s="49"/>
      <c r="J122" s="59"/>
      <c r="K122" s="59"/>
      <c r="L122" s="59"/>
      <c r="M122" s="59"/>
      <c r="N122" s="59"/>
      <c r="O122" s="59"/>
      <c r="P122" s="59"/>
      <c r="Q122" s="59"/>
      <c r="R122" s="59">
        <v>0</v>
      </c>
      <c r="S122" s="48"/>
      <c r="T122" s="51"/>
      <c r="U122" s="52"/>
      <c r="V122" s="51"/>
      <c r="W122" s="51"/>
      <c r="X122" s="48"/>
      <c r="Y122" s="44"/>
      <c r="Z122" s="208"/>
      <c r="AA122" s="208"/>
      <c r="AB122" s="208"/>
      <c r="AC122" s="208"/>
    </row>
    <row r="123" spans="1:29" s="29" customFormat="1" ht="19.5" customHeight="1">
      <c r="A123" s="46">
        <v>113</v>
      </c>
      <c r="B123" s="47"/>
      <c r="C123" s="48"/>
      <c r="D123" s="48"/>
      <c r="E123" s="48" t="s">
        <v>35</v>
      </c>
      <c r="F123" s="49">
        <v>0</v>
      </c>
      <c r="G123" s="49">
        <v>0</v>
      </c>
      <c r="H123" s="49">
        <v>0</v>
      </c>
      <c r="I123" s="49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  <c r="P123" s="53">
        <v>0</v>
      </c>
      <c r="Q123" s="53">
        <v>0</v>
      </c>
      <c r="R123" s="53">
        <v>108711.66</v>
      </c>
      <c r="S123" s="48">
        <f>((F123/2)+SUM(G123:Q123)+(R123/2))/12</f>
        <v>4529.6525</v>
      </c>
      <c r="T123" s="51"/>
      <c r="U123" s="52"/>
      <c r="V123" s="51"/>
      <c r="W123" s="51">
        <f>S123/($S$156+$S$172)</f>
        <v>3.449719803730157E-05</v>
      </c>
      <c r="X123" s="48">
        <f>Forecast!$U$15*W123</f>
        <v>5024.195361501775</v>
      </c>
      <c r="Y123" s="44"/>
      <c r="Z123" s="208"/>
      <c r="AA123" s="208"/>
      <c r="AB123" s="208"/>
      <c r="AC123" s="208"/>
    </row>
    <row r="124" spans="1:29" s="29" customFormat="1" ht="19.5" customHeight="1">
      <c r="A124" s="46">
        <v>114</v>
      </c>
      <c r="B124" s="47"/>
      <c r="C124" s="48"/>
      <c r="D124" s="48"/>
      <c r="E124" s="48" t="s">
        <v>67</v>
      </c>
      <c r="F124" s="49">
        <v>108711.66</v>
      </c>
      <c r="G124" s="49">
        <v>108711.66</v>
      </c>
      <c r="H124" s="49">
        <v>108711.66</v>
      </c>
      <c r="I124" s="49">
        <v>108711.66</v>
      </c>
      <c r="J124" s="53">
        <v>108711.66</v>
      </c>
      <c r="K124" s="53">
        <v>108711.66</v>
      </c>
      <c r="L124" s="53">
        <v>108711.66</v>
      </c>
      <c r="M124" s="53">
        <v>108711.66</v>
      </c>
      <c r="N124" s="53">
        <v>108711.66</v>
      </c>
      <c r="O124" s="53">
        <v>108711.66</v>
      </c>
      <c r="P124" s="53">
        <v>108711.66</v>
      </c>
      <c r="Q124" s="53">
        <v>108711.66</v>
      </c>
      <c r="R124" s="53">
        <v>0</v>
      </c>
      <c r="S124" s="48">
        <f>((F124/2)+SUM(G124:Q124)+(R124/2))/12</f>
        <v>104182.0075</v>
      </c>
      <c r="T124" s="51"/>
      <c r="U124" s="52"/>
      <c r="V124" s="51"/>
      <c r="W124" s="51">
        <f>S124/($S$156+$S$172)</f>
        <v>0.0007934355548579362</v>
      </c>
      <c r="X124" s="48">
        <f>Forecast!$U$15*W124</f>
        <v>115556.49331454083</v>
      </c>
      <c r="Y124" s="44"/>
      <c r="Z124" s="208"/>
      <c r="AA124" s="208"/>
      <c r="AB124" s="208"/>
      <c r="AC124" s="208"/>
    </row>
    <row r="125" spans="1:29" s="29" customFormat="1" ht="19.5" customHeight="1">
      <c r="A125" s="46">
        <v>115</v>
      </c>
      <c r="B125" s="47"/>
      <c r="C125" s="48"/>
      <c r="D125" s="48"/>
      <c r="E125" s="48" t="s">
        <v>8</v>
      </c>
      <c r="F125" s="49">
        <v>0</v>
      </c>
      <c r="G125" s="49">
        <v>0</v>
      </c>
      <c r="H125" s="49">
        <v>0</v>
      </c>
      <c r="I125" s="49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108711.66</v>
      </c>
      <c r="S125" s="48">
        <f>((F125/2)+SUM(G125:Q125)+(R125/2))/12</f>
        <v>4529.6525</v>
      </c>
      <c r="T125" s="51"/>
      <c r="U125" s="52"/>
      <c r="V125" s="51"/>
      <c r="W125" s="51">
        <f>S125/($S$156+$S$172)</f>
        <v>3.449719803730157E-05</v>
      </c>
      <c r="X125" s="55">
        <f>Forecast!$U$15*W125</f>
        <v>5024.195361501775</v>
      </c>
      <c r="Y125" s="44"/>
      <c r="Z125" s="208"/>
      <c r="AA125" s="208"/>
      <c r="AB125" s="208"/>
      <c r="AC125" s="208"/>
    </row>
    <row r="126" spans="1:29" s="29" customFormat="1" ht="19.5" customHeight="1">
      <c r="A126" s="46">
        <v>116</v>
      </c>
      <c r="B126" s="60"/>
      <c r="C126" s="61"/>
      <c r="D126" s="61"/>
      <c r="E126" s="61" t="s">
        <v>4</v>
      </c>
      <c r="F126" s="61">
        <f>SUM(F123:F125)</f>
        <v>108711.66</v>
      </c>
      <c r="G126" s="61">
        <f>SUM(G123:G125)</f>
        <v>108711.66</v>
      </c>
      <c r="H126" s="61">
        <f>SUM(H123:H125)</f>
        <v>108711.66</v>
      </c>
      <c r="I126" s="73">
        <f>SUM(I123:I125)</f>
        <v>108711.66</v>
      </c>
      <c r="J126" s="64">
        <v>108711.66</v>
      </c>
      <c r="K126" s="64">
        <v>108711.66</v>
      </c>
      <c r="L126" s="64">
        <v>108711.66</v>
      </c>
      <c r="M126" s="64">
        <v>108711.66</v>
      </c>
      <c r="N126" s="64">
        <v>108711.66</v>
      </c>
      <c r="O126" s="64">
        <v>108711.66</v>
      </c>
      <c r="P126" s="64">
        <v>108711.66</v>
      </c>
      <c r="Q126" s="64">
        <v>108711.66</v>
      </c>
      <c r="R126" s="64"/>
      <c r="S126" s="61">
        <f>SUM(S123:S125)</f>
        <v>113241.3125</v>
      </c>
      <c r="T126" s="51"/>
      <c r="U126" s="52"/>
      <c r="V126" s="51"/>
      <c r="W126" s="51">
        <f>S126/($S$156+$S$172)</f>
        <v>0.0008624299509325393</v>
      </c>
      <c r="X126" s="61">
        <f>Forecast!$U$15*W126</f>
        <v>125604.88403754437</v>
      </c>
      <c r="Y126" s="44" t="s">
        <v>132</v>
      </c>
      <c r="Z126" s="208"/>
      <c r="AA126" s="208"/>
      <c r="AB126" s="208"/>
      <c r="AC126" s="208"/>
    </row>
    <row r="127" spans="1:29" s="29" customFormat="1" ht="19.5" customHeight="1">
      <c r="A127" s="46">
        <v>117</v>
      </c>
      <c r="B127" s="47"/>
      <c r="C127" s="48"/>
      <c r="D127" s="48"/>
      <c r="E127" s="48"/>
      <c r="F127" s="48"/>
      <c r="G127" s="48"/>
      <c r="H127" s="48"/>
      <c r="I127" s="49"/>
      <c r="J127" s="59"/>
      <c r="K127" s="59"/>
      <c r="L127" s="59"/>
      <c r="M127" s="59"/>
      <c r="N127" s="59"/>
      <c r="O127" s="59"/>
      <c r="P127" s="59"/>
      <c r="Q127" s="59"/>
      <c r="R127" s="59"/>
      <c r="S127" s="48"/>
      <c r="T127" s="51"/>
      <c r="U127" s="52"/>
      <c r="V127" s="51"/>
      <c r="W127" s="51"/>
      <c r="X127" s="48"/>
      <c r="Y127" s="44"/>
      <c r="Z127" s="214" t="s">
        <v>288</v>
      </c>
      <c r="AA127" s="214" t="s">
        <v>272</v>
      </c>
      <c r="AB127" s="214" t="s">
        <v>284</v>
      </c>
      <c r="AC127" s="214" t="s">
        <v>250</v>
      </c>
    </row>
    <row r="128" spans="1:29" s="29" customFormat="1" ht="19.5" customHeight="1">
      <c r="A128" s="46">
        <v>118</v>
      </c>
      <c r="B128" s="47"/>
      <c r="C128" s="48" t="s">
        <v>98</v>
      </c>
      <c r="D128" s="48" t="s">
        <v>99</v>
      </c>
      <c r="E128" s="48"/>
      <c r="F128" s="48"/>
      <c r="G128" s="48"/>
      <c r="H128" s="48"/>
      <c r="I128" s="49"/>
      <c r="J128" s="59"/>
      <c r="K128" s="59"/>
      <c r="L128" s="59"/>
      <c r="M128" s="59"/>
      <c r="N128" s="59"/>
      <c r="O128" s="59"/>
      <c r="P128" s="59"/>
      <c r="Q128" s="59"/>
      <c r="R128" s="59">
        <v>652369.21</v>
      </c>
      <c r="S128" s="48"/>
      <c r="T128" s="51"/>
      <c r="U128" s="52"/>
      <c r="V128" s="51"/>
      <c r="W128" s="51"/>
      <c r="X128" s="48"/>
      <c r="Y128" s="44"/>
      <c r="Z128" s="214"/>
      <c r="AA128" s="214"/>
      <c r="AB128" s="214"/>
      <c r="AC128" s="214"/>
    </row>
    <row r="129" spans="1:29" s="29" customFormat="1" ht="19.5" customHeight="1">
      <c r="A129" s="46">
        <v>119</v>
      </c>
      <c r="B129" s="47"/>
      <c r="C129" s="48"/>
      <c r="D129" s="48"/>
      <c r="E129" s="48" t="s">
        <v>35</v>
      </c>
      <c r="F129" s="49">
        <v>714781.78</v>
      </c>
      <c r="G129" s="49">
        <v>714781.78</v>
      </c>
      <c r="H129" s="49">
        <v>714781.78</v>
      </c>
      <c r="I129" s="49">
        <v>715694.11</v>
      </c>
      <c r="J129" s="53">
        <v>715694.11</v>
      </c>
      <c r="K129" s="53">
        <v>715694.11</v>
      </c>
      <c r="L129" s="53">
        <v>663366.16</v>
      </c>
      <c r="M129" s="53">
        <v>656295.63</v>
      </c>
      <c r="N129" s="53">
        <v>656295.63</v>
      </c>
      <c r="O129" s="53">
        <v>656295.63</v>
      </c>
      <c r="P129" s="53">
        <v>656295.63</v>
      </c>
      <c r="Q129" s="53">
        <v>652369.21</v>
      </c>
      <c r="R129" s="53">
        <v>6681309.43</v>
      </c>
      <c r="S129" s="48">
        <f>((F129/2)+SUM(G129:Q129)+(R129/2))/12</f>
        <v>934634.1154166665</v>
      </c>
      <c r="T129" s="51"/>
      <c r="U129" s="52"/>
      <c r="V129" s="51"/>
      <c r="W129" s="51">
        <f>S129/($S$156+$S$172)</f>
        <v>0.007118042316037912</v>
      </c>
      <c r="X129" s="48">
        <f>Forecast!$U$15*W129</f>
        <v>1036676.5193086512</v>
      </c>
      <c r="Y129" s="44"/>
      <c r="Z129" s="214"/>
      <c r="AA129" s="214"/>
      <c r="AB129" s="214"/>
      <c r="AC129" s="214"/>
    </row>
    <row r="130" spans="1:29" s="29" customFormat="1" ht="19.5" customHeight="1">
      <c r="A130" s="46">
        <v>120</v>
      </c>
      <c r="B130" s="47"/>
      <c r="C130" s="48"/>
      <c r="D130" s="48"/>
      <c r="E130" s="48" t="s">
        <v>67</v>
      </c>
      <c r="F130" s="49">
        <v>6680039.46</v>
      </c>
      <c r="G130" s="49">
        <v>6685711.819999999</v>
      </c>
      <c r="H130" s="49">
        <v>6726181.87</v>
      </c>
      <c r="I130" s="49">
        <v>6725005.64</v>
      </c>
      <c r="J130" s="53">
        <v>6731072.08</v>
      </c>
      <c r="K130" s="53">
        <v>6731072.08</v>
      </c>
      <c r="L130" s="53">
        <v>7088127.18</v>
      </c>
      <c r="M130" s="53">
        <v>6855353.2</v>
      </c>
      <c r="N130" s="53">
        <v>6701356.73</v>
      </c>
      <c r="O130" s="53">
        <v>6701932.07</v>
      </c>
      <c r="P130" s="53">
        <v>6703186.33</v>
      </c>
      <c r="Q130" s="53">
        <v>6703299.21</v>
      </c>
      <c r="R130" s="53">
        <v>0</v>
      </c>
      <c r="S130" s="48">
        <f>((F130/2)+SUM(G130:Q130)+(R130/2))/12</f>
        <v>6474359.828333333</v>
      </c>
      <c r="T130" s="51"/>
      <c r="U130" s="52"/>
      <c r="V130" s="51"/>
      <c r="W130" s="51">
        <f>S130/($S$156+$S$172)</f>
        <v>0.04930781625362316</v>
      </c>
      <c r="X130" s="48">
        <f>Forecast!$U$15*W130</f>
        <v>7181223.861699271</v>
      </c>
      <c r="Y130" s="44"/>
      <c r="Z130" s="214"/>
      <c r="AA130" s="214"/>
      <c r="AB130" s="214"/>
      <c r="AC130" s="214"/>
    </row>
    <row r="131" spans="1:29" s="29" customFormat="1" ht="19.5" customHeight="1">
      <c r="A131" s="46">
        <v>121</v>
      </c>
      <c r="B131" s="47"/>
      <c r="C131" s="48"/>
      <c r="D131" s="48"/>
      <c r="E131" s="48" t="s">
        <v>8</v>
      </c>
      <c r="F131" s="49">
        <v>0</v>
      </c>
      <c r="G131" s="49">
        <v>0</v>
      </c>
      <c r="H131" s="49">
        <v>0</v>
      </c>
      <c r="I131" s="49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  <c r="P131" s="53">
        <v>0</v>
      </c>
      <c r="Q131" s="53">
        <v>0</v>
      </c>
      <c r="R131" s="53">
        <v>7333678.64</v>
      </c>
      <c r="S131" s="48">
        <f>((F131/2)+SUM(G131:Q131)+(R131/2))/12</f>
        <v>305569.9433333333</v>
      </c>
      <c r="T131" s="51"/>
      <c r="U131" s="52"/>
      <c r="V131" s="51"/>
      <c r="W131" s="51">
        <f>S131/($S$156+$S$172)</f>
        <v>0.002327177824218749</v>
      </c>
      <c r="X131" s="55">
        <f>Forecast!$U$15*W131</f>
        <v>338931.75953556993</v>
      </c>
      <c r="Y131" s="44"/>
      <c r="Z131" s="214"/>
      <c r="AA131" s="214"/>
      <c r="AB131" s="214"/>
      <c r="AC131" s="214"/>
    </row>
    <row r="132" spans="1:29" s="29" customFormat="1" ht="19.5" customHeight="1">
      <c r="A132" s="46">
        <v>122</v>
      </c>
      <c r="B132" s="60"/>
      <c r="C132" s="61"/>
      <c r="D132" s="61"/>
      <c r="E132" s="61" t="s">
        <v>4</v>
      </c>
      <c r="F132" s="61">
        <f>SUM(F129:F131)</f>
        <v>7394821.24</v>
      </c>
      <c r="G132" s="61">
        <f>SUM(G129:G131)</f>
        <v>7400493.6</v>
      </c>
      <c r="H132" s="61">
        <f>SUM(H129:H131)</f>
        <v>7440963.65</v>
      </c>
      <c r="I132" s="73">
        <f>SUM(I129:I131)</f>
        <v>7440699.75</v>
      </c>
      <c r="J132" s="64">
        <v>7446766.19</v>
      </c>
      <c r="K132" s="64">
        <v>7446766.19</v>
      </c>
      <c r="L132" s="64">
        <v>7751493.34</v>
      </c>
      <c r="M132" s="64">
        <v>7511648.83</v>
      </c>
      <c r="N132" s="64">
        <v>7357652.36</v>
      </c>
      <c r="O132" s="64">
        <v>7358227.7</v>
      </c>
      <c r="P132" s="64">
        <v>7359481.96</v>
      </c>
      <c r="Q132" s="64">
        <v>7355668.42</v>
      </c>
      <c r="R132" s="64"/>
      <c r="S132" s="61">
        <f>SUM(S129:S131)</f>
        <v>7714563.887083333</v>
      </c>
      <c r="T132" s="51"/>
      <c r="U132" s="52"/>
      <c r="V132" s="51"/>
      <c r="W132" s="51">
        <f>S132/($S$156+$S$172)</f>
        <v>0.05875303639387982</v>
      </c>
      <c r="X132" s="61">
        <f>Forecast!$U$15*W132</f>
        <v>8556832.140543493</v>
      </c>
      <c r="Y132" s="44" t="s">
        <v>132</v>
      </c>
      <c r="Z132" s="214"/>
      <c r="AA132" s="214"/>
      <c r="AB132" s="214"/>
      <c r="AC132" s="214"/>
    </row>
    <row r="133" spans="1:29" s="29" customFormat="1" ht="19.5" customHeight="1">
      <c r="A133" s="46">
        <v>123</v>
      </c>
      <c r="B133" s="47"/>
      <c r="C133" s="48"/>
      <c r="D133" s="48"/>
      <c r="E133" s="48"/>
      <c r="F133" s="48"/>
      <c r="G133" s="48"/>
      <c r="H133" s="48"/>
      <c r="I133" s="49"/>
      <c r="J133" s="59"/>
      <c r="K133" s="59"/>
      <c r="L133" s="59"/>
      <c r="M133" s="59"/>
      <c r="N133" s="59"/>
      <c r="O133" s="59"/>
      <c r="P133" s="59"/>
      <c r="Q133" s="59"/>
      <c r="R133" s="59"/>
      <c r="S133" s="48"/>
      <c r="T133" s="51"/>
      <c r="U133" s="52"/>
      <c r="V133" s="51"/>
      <c r="W133" s="51"/>
      <c r="X133" s="48"/>
      <c r="Y133" s="44"/>
      <c r="Z133" s="214"/>
      <c r="AA133" s="214"/>
      <c r="AB133" s="214"/>
      <c r="AC133" s="214"/>
    </row>
    <row r="134" spans="1:29" s="29" customFormat="1" ht="19.5" customHeight="1">
      <c r="A134" s="46">
        <v>124</v>
      </c>
      <c r="B134" s="47"/>
      <c r="C134" s="48" t="s">
        <v>100</v>
      </c>
      <c r="D134" s="48" t="s">
        <v>101</v>
      </c>
      <c r="E134" s="48"/>
      <c r="F134" s="48"/>
      <c r="G134" s="48"/>
      <c r="H134" s="48"/>
      <c r="I134" s="49"/>
      <c r="J134" s="59"/>
      <c r="K134" s="59"/>
      <c r="L134" s="59"/>
      <c r="M134" s="59"/>
      <c r="N134" s="59"/>
      <c r="O134" s="59"/>
      <c r="P134" s="59"/>
      <c r="Q134" s="59"/>
      <c r="R134" s="59">
        <v>2396351.89</v>
      </c>
      <c r="S134" s="48"/>
      <c r="T134" s="51"/>
      <c r="U134" s="52"/>
      <c r="V134" s="51"/>
      <c r="W134" s="51"/>
      <c r="X134" s="48"/>
      <c r="Y134" s="44"/>
      <c r="Z134" s="214"/>
      <c r="AA134" s="214"/>
      <c r="AB134" s="214"/>
      <c r="AC134" s="214"/>
    </row>
    <row r="135" spans="1:29" s="29" customFormat="1" ht="19.5" customHeight="1">
      <c r="A135" s="46">
        <v>125</v>
      </c>
      <c r="B135" s="47"/>
      <c r="C135" s="48"/>
      <c r="D135" s="48"/>
      <c r="E135" s="48" t="s">
        <v>35</v>
      </c>
      <c r="F135" s="49">
        <v>2208768.21</v>
      </c>
      <c r="G135" s="49">
        <v>2262159.23</v>
      </c>
      <c r="H135" s="49">
        <v>2262159.23</v>
      </c>
      <c r="I135" s="49">
        <v>2312077.17</v>
      </c>
      <c r="J135" s="53">
        <v>2312077.17</v>
      </c>
      <c r="K135" s="53">
        <v>2312077.17</v>
      </c>
      <c r="L135" s="53">
        <v>2312077.17</v>
      </c>
      <c r="M135" s="53">
        <v>2315584.5</v>
      </c>
      <c r="N135" s="53">
        <v>2363995.02</v>
      </c>
      <c r="O135" s="53">
        <v>2363995.02</v>
      </c>
      <c r="P135" s="53">
        <v>2395562.07</v>
      </c>
      <c r="Q135" s="53">
        <v>2396351.89</v>
      </c>
      <c r="R135" s="53">
        <v>8439656.94</v>
      </c>
      <c r="S135" s="48">
        <f>((F135/2)+SUM(G135:Q135)+(R135/2))/12</f>
        <v>2577694.017916667</v>
      </c>
      <c r="T135" s="51"/>
      <c r="U135" s="52"/>
      <c r="V135" s="51"/>
      <c r="W135" s="51">
        <f>S135/($S$156+$S$172)</f>
        <v>0.019631356051184684</v>
      </c>
      <c r="X135" s="48">
        <f>Forecast!$U$15*W135</f>
        <v>2859124.0339491363</v>
      </c>
      <c r="Y135" s="44"/>
      <c r="Z135" s="214"/>
      <c r="AA135" s="214"/>
      <c r="AB135" s="214"/>
      <c r="AC135" s="214"/>
    </row>
    <row r="136" spans="1:29" s="29" customFormat="1" ht="19.5" customHeight="1">
      <c r="A136" s="46">
        <v>126</v>
      </c>
      <c r="B136" s="47"/>
      <c r="C136" s="48"/>
      <c r="D136" s="48"/>
      <c r="E136" s="48" t="s">
        <v>67</v>
      </c>
      <c r="F136" s="49">
        <v>7714971.39</v>
      </c>
      <c r="G136" s="49">
        <v>9788757.66</v>
      </c>
      <c r="H136" s="49">
        <v>9788787.69</v>
      </c>
      <c r="I136" s="49">
        <v>7874179.09</v>
      </c>
      <c r="J136" s="53">
        <v>8001146.32</v>
      </c>
      <c r="K136" s="53">
        <v>8001902.41</v>
      </c>
      <c r="L136" s="53">
        <v>8001902.41</v>
      </c>
      <c r="M136" s="53">
        <v>8090809.76</v>
      </c>
      <c r="N136" s="53">
        <v>8069124.93</v>
      </c>
      <c r="O136" s="53">
        <v>8069525.84</v>
      </c>
      <c r="P136" s="53">
        <v>8428946.09</v>
      </c>
      <c r="Q136" s="53">
        <v>8428946.09</v>
      </c>
      <c r="R136" s="53">
        <v>10836008.83</v>
      </c>
      <c r="S136" s="48">
        <f>((F136/2)+SUM(G136:Q136)+(R136/2))/12</f>
        <v>8484959.866666667</v>
      </c>
      <c r="T136" s="51"/>
      <c r="U136" s="52"/>
      <c r="V136" s="51"/>
      <c r="W136" s="51">
        <f>S136/($S$156+$S$172)</f>
        <v>0.06462026410612204</v>
      </c>
      <c r="X136" s="48">
        <f>Forecast!$U$15*W136</f>
        <v>9411339.17108109</v>
      </c>
      <c r="Y136" s="44"/>
      <c r="Z136" s="214"/>
      <c r="AA136" s="214"/>
      <c r="AB136" s="214"/>
      <c r="AC136" s="214"/>
    </row>
    <row r="137" spans="1:29" s="29" customFormat="1" ht="19.5" customHeight="1">
      <c r="A137" s="46">
        <v>127</v>
      </c>
      <c r="B137" s="60"/>
      <c r="C137" s="61"/>
      <c r="D137" s="61"/>
      <c r="E137" s="61" t="s">
        <v>4</v>
      </c>
      <c r="F137" s="61">
        <f>SUM(F135:F136)</f>
        <v>9923739.6</v>
      </c>
      <c r="G137" s="61">
        <f>SUM(G135:G136)</f>
        <v>12050916.89</v>
      </c>
      <c r="H137" s="61">
        <f>SUM(H135:H136)</f>
        <v>12050946.92</v>
      </c>
      <c r="I137" s="73">
        <f>SUM(I135:I136)</f>
        <v>10186256.26</v>
      </c>
      <c r="J137" s="64">
        <v>10313223.49</v>
      </c>
      <c r="K137" s="64">
        <v>10313979.58</v>
      </c>
      <c r="L137" s="64">
        <v>10313979.58</v>
      </c>
      <c r="M137" s="64">
        <v>10406394.26</v>
      </c>
      <c r="N137" s="64">
        <v>10433119.95</v>
      </c>
      <c r="O137" s="64">
        <v>10433520.86</v>
      </c>
      <c r="P137" s="64">
        <v>10824508.16</v>
      </c>
      <c r="Q137" s="64">
        <v>10825297.98</v>
      </c>
      <c r="R137" s="64"/>
      <c r="S137" s="61">
        <f>SUM(S135:S136)</f>
        <v>11062653.884583334</v>
      </c>
      <c r="T137" s="51"/>
      <c r="U137" s="52"/>
      <c r="V137" s="51"/>
      <c r="W137" s="51">
        <f>S137/($S$156+$S$172)</f>
        <v>0.08425162015730671</v>
      </c>
      <c r="X137" s="61">
        <f>Forecast!$U$15*W137</f>
        <v>12270463.205030225</v>
      </c>
      <c r="Y137" s="44" t="s">
        <v>132</v>
      </c>
      <c r="Z137" s="214"/>
      <c r="AA137" s="214"/>
      <c r="AB137" s="214"/>
      <c r="AC137" s="214"/>
    </row>
    <row r="138" spans="1:29" s="29" customFormat="1" ht="19.5" customHeight="1">
      <c r="A138" s="46">
        <v>128</v>
      </c>
      <c r="B138" s="47"/>
      <c r="C138" s="48"/>
      <c r="D138" s="48"/>
      <c r="E138" s="48"/>
      <c r="F138" s="48"/>
      <c r="G138" s="48"/>
      <c r="H138" s="48"/>
      <c r="I138" s="49"/>
      <c r="J138" s="59"/>
      <c r="K138" s="59"/>
      <c r="L138" s="59"/>
      <c r="M138" s="59"/>
      <c r="N138" s="59"/>
      <c r="O138" s="59"/>
      <c r="P138" s="59"/>
      <c r="Q138" s="59"/>
      <c r="R138" s="59"/>
      <c r="S138" s="48"/>
      <c r="T138" s="51"/>
      <c r="U138" s="52"/>
      <c r="V138" s="51"/>
      <c r="W138" s="51"/>
      <c r="X138" s="48"/>
      <c r="Y138" s="44"/>
      <c r="Z138" s="214"/>
      <c r="AA138" s="214"/>
      <c r="AB138" s="214"/>
      <c r="AC138" s="214"/>
    </row>
    <row r="139" spans="1:29" s="29" customFormat="1" ht="19.5" customHeight="1">
      <c r="A139" s="46">
        <v>129</v>
      </c>
      <c r="B139" s="47"/>
      <c r="C139" s="48" t="s">
        <v>102</v>
      </c>
      <c r="D139" s="48" t="s">
        <v>103</v>
      </c>
      <c r="E139" s="48"/>
      <c r="F139" s="48"/>
      <c r="G139" s="48"/>
      <c r="H139" s="48"/>
      <c r="I139" s="49"/>
      <c r="J139" s="59"/>
      <c r="K139" s="59"/>
      <c r="L139" s="59"/>
      <c r="M139" s="59"/>
      <c r="N139" s="59"/>
      <c r="O139" s="59"/>
      <c r="P139" s="59"/>
      <c r="Q139" s="59"/>
      <c r="R139" s="59">
        <v>0</v>
      </c>
      <c r="S139" s="48"/>
      <c r="T139" s="51"/>
      <c r="U139" s="52"/>
      <c r="V139" s="51"/>
      <c r="W139" s="51"/>
      <c r="X139" s="48"/>
      <c r="Y139" s="44"/>
      <c r="Z139" s="35"/>
      <c r="AA139" s="35"/>
      <c r="AB139" s="35"/>
      <c r="AC139" s="35"/>
    </row>
    <row r="140" spans="1:29" s="29" customFormat="1" ht="19.5" customHeight="1">
      <c r="A140" s="46">
        <v>130</v>
      </c>
      <c r="B140" s="47"/>
      <c r="C140" s="48"/>
      <c r="D140" s="48"/>
      <c r="E140" s="48" t="s">
        <v>35</v>
      </c>
      <c r="F140" s="49">
        <v>0</v>
      </c>
      <c r="G140" s="49">
        <v>0</v>
      </c>
      <c r="H140" s="49">
        <v>0</v>
      </c>
      <c r="I140" s="49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0</v>
      </c>
      <c r="R140" s="53">
        <v>464963.38</v>
      </c>
      <c r="S140" s="48">
        <f>((F140/2)+SUM(G140:Q140)+(R140/2))/12</f>
        <v>19373.474166666667</v>
      </c>
      <c r="T140" s="51"/>
      <c r="U140" s="52"/>
      <c r="V140" s="51"/>
      <c r="W140" s="51">
        <f>S140/($S$156+$S$172)</f>
        <v>0.00014754566161489122</v>
      </c>
      <c r="X140" s="48">
        <f>Forecast!$U$15*W140</f>
        <v>21488.650408467565</v>
      </c>
      <c r="Y140" s="44"/>
      <c r="Z140" s="35"/>
      <c r="AA140" s="35"/>
      <c r="AB140" s="35"/>
      <c r="AC140" s="35"/>
    </row>
    <row r="141" spans="1:29" s="29" customFormat="1" ht="19.5" customHeight="1">
      <c r="A141" s="46">
        <v>131</v>
      </c>
      <c r="B141" s="47"/>
      <c r="C141" s="48"/>
      <c r="D141" s="48"/>
      <c r="E141" s="48" t="s">
        <v>67</v>
      </c>
      <c r="F141" s="49">
        <v>452631.85</v>
      </c>
      <c r="G141" s="49">
        <v>452631.85</v>
      </c>
      <c r="H141" s="49">
        <v>452631.85</v>
      </c>
      <c r="I141" s="49">
        <v>452631.85</v>
      </c>
      <c r="J141" s="53">
        <v>464963.38</v>
      </c>
      <c r="K141" s="53">
        <v>464963.38</v>
      </c>
      <c r="L141" s="53">
        <v>464963.38</v>
      </c>
      <c r="M141" s="53">
        <v>464963.38</v>
      </c>
      <c r="N141" s="53">
        <v>464963.38</v>
      </c>
      <c r="O141" s="53">
        <v>464963.38</v>
      </c>
      <c r="P141" s="53">
        <v>464963.38</v>
      </c>
      <c r="Q141" s="53">
        <v>464963.38</v>
      </c>
      <c r="R141" s="53">
        <v>0</v>
      </c>
      <c r="S141" s="48">
        <f>((F141/2)+SUM(G141:Q141)+(R141/2))/12</f>
        <v>441993.2095833332</v>
      </c>
      <c r="T141" s="51"/>
      <c r="U141" s="52"/>
      <c r="V141" s="51"/>
      <c r="W141" s="51">
        <f>S141/($S$156+$S$172)</f>
        <v>0.0033661582830335846</v>
      </c>
      <c r="X141" s="48">
        <f>Forecast!$U$15*W141</f>
        <v>490249.5794995012</v>
      </c>
      <c r="Y141" s="44"/>
      <c r="Z141" s="35"/>
      <c r="AA141" s="35"/>
      <c r="AB141" s="35"/>
      <c r="AC141" s="35"/>
    </row>
    <row r="142" spans="1:29" s="29" customFormat="1" ht="19.5" customHeight="1">
      <c r="A142" s="46">
        <v>132</v>
      </c>
      <c r="B142" s="47"/>
      <c r="C142" s="48"/>
      <c r="D142" s="48"/>
      <c r="E142" s="48" t="s">
        <v>8</v>
      </c>
      <c r="F142" s="49">
        <v>0</v>
      </c>
      <c r="G142" s="49">
        <v>0</v>
      </c>
      <c r="H142" s="49">
        <v>0</v>
      </c>
      <c r="I142" s="49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  <c r="P142" s="53">
        <v>0</v>
      </c>
      <c r="Q142" s="53">
        <v>0</v>
      </c>
      <c r="R142" s="53">
        <v>464963.38</v>
      </c>
      <c r="S142" s="48">
        <f>((F142/2)+SUM(G142:Q142)+(R142/2))/12</f>
        <v>19373.474166666667</v>
      </c>
      <c r="T142" s="51"/>
      <c r="U142" s="52"/>
      <c r="V142" s="51"/>
      <c r="W142" s="51">
        <f>S142/($S$156+$S$172)</f>
        <v>0.00014754566161489122</v>
      </c>
      <c r="X142" s="55">
        <f>Forecast!$U$15*W142</f>
        <v>21488.650408467565</v>
      </c>
      <c r="Y142" s="44"/>
      <c r="Z142" s="35"/>
      <c r="AA142" s="35"/>
      <c r="AB142" s="35"/>
      <c r="AC142" s="35"/>
    </row>
    <row r="143" spans="1:29" s="29" customFormat="1" ht="19.5" customHeight="1">
      <c r="A143" s="46">
        <v>133</v>
      </c>
      <c r="B143" s="60"/>
      <c r="C143" s="61"/>
      <c r="D143" s="61"/>
      <c r="E143" s="61" t="s">
        <v>4</v>
      </c>
      <c r="F143" s="61">
        <f>SUM(F140:F142)</f>
        <v>452631.85</v>
      </c>
      <c r="G143" s="61">
        <f>SUM(G140:G142)</f>
        <v>452631.85</v>
      </c>
      <c r="H143" s="61">
        <f>SUM(H140:H142)</f>
        <v>452631.85</v>
      </c>
      <c r="I143" s="73">
        <f>SUM(I140:I142)</f>
        <v>452631.85</v>
      </c>
      <c r="J143" s="64">
        <v>464963.38</v>
      </c>
      <c r="K143" s="64">
        <v>464963.38</v>
      </c>
      <c r="L143" s="64">
        <v>464963.38</v>
      </c>
      <c r="M143" s="64">
        <v>464963.38</v>
      </c>
      <c r="N143" s="64">
        <v>464963.38</v>
      </c>
      <c r="O143" s="64">
        <v>464963.38</v>
      </c>
      <c r="P143" s="64">
        <v>464963.38</v>
      </c>
      <c r="Q143" s="64">
        <v>464963.38</v>
      </c>
      <c r="R143" s="64"/>
      <c r="S143" s="61">
        <f>SUM(S140:S142)</f>
        <v>480740.1579166666</v>
      </c>
      <c r="T143" s="51"/>
      <c r="U143" s="52"/>
      <c r="V143" s="51"/>
      <c r="W143" s="51">
        <f>S143/($S$156+$S$172)</f>
        <v>0.0036612496062633673</v>
      </c>
      <c r="X143" s="61">
        <f>Forecast!$U$15*W143</f>
        <v>533226.8803164364</v>
      </c>
      <c r="Y143" s="44" t="s">
        <v>132</v>
      </c>
      <c r="Z143" s="35"/>
      <c r="AA143" s="35"/>
      <c r="AB143" s="35"/>
      <c r="AC143" s="35"/>
    </row>
    <row r="144" spans="1:29" s="29" customFormat="1" ht="19.5" customHeight="1">
      <c r="A144" s="46">
        <v>134</v>
      </c>
      <c r="B144" s="47"/>
      <c r="C144" s="48"/>
      <c r="D144" s="48"/>
      <c r="E144" s="48"/>
      <c r="F144" s="48"/>
      <c r="G144" s="48"/>
      <c r="H144" s="48"/>
      <c r="I144" s="49"/>
      <c r="J144" s="59"/>
      <c r="K144" s="59"/>
      <c r="L144" s="59"/>
      <c r="M144" s="59"/>
      <c r="N144" s="59"/>
      <c r="O144" s="59"/>
      <c r="P144" s="59"/>
      <c r="Q144" s="59"/>
      <c r="R144" s="59"/>
      <c r="S144" s="48"/>
      <c r="T144" s="51"/>
      <c r="U144" s="52"/>
      <c r="V144" s="51"/>
      <c r="W144" s="51"/>
      <c r="X144" s="48"/>
      <c r="Y144" s="44"/>
      <c r="Z144" s="208"/>
      <c r="AA144" s="208"/>
      <c r="AB144" s="208"/>
      <c r="AC144" s="208"/>
    </row>
    <row r="145" spans="1:29" s="29" customFormat="1" ht="19.5" customHeight="1">
      <c r="A145" s="46">
        <v>135</v>
      </c>
      <c r="B145" s="47"/>
      <c r="C145" s="74">
        <v>399</v>
      </c>
      <c r="D145" s="48" t="s">
        <v>101</v>
      </c>
      <c r="E145" s="48"/>
      <c r="F145" s="48"/>
      <c r="G145" s="48"/>
      <c r="H145" s="48"/>
      <c r="I145" s="49"/>
      <c r="J145" s="59"/>
      <c r="K145" s="59"/>
      <c r="L145" s="59"/>
      <c r="M145" s="59"/>
      <c r="N145" s="59"/>
      <c r="O145" s="59"/>
      <c r="P145" s="59"/>
      <c r="Q145" s="59"/>
      <c r="R145" s="59"/>
      <c r="S145" s="48"/>
      <c r="T145" s="51"/>
      <c r="U145" s="75"/>
      <c r="V145" s="51"/>
      <c r="W145" s="51"/>
      <c r="X145" s="48"/>
      <c r="Y145" s="44"/>
      <c r="Z145" s="208"/>
      <c r="AA145" s="208"/>
      <c r="AB145" s="208"/>
      <c r="AC145" s="208"/>
    </row>
    <row r="146" spans="1:29" s="29" customFormat="1" ht="19.5" customHeight="1">
      <c r="A146" s="46">
        <v>136</v>
      </c>
      <c r="B146" s="47"/>
      <c r="C146" s="48"/>
      <c r="D146" s="48"/>
      <c r="E146" s="48" t="s">
        <v>35</v>
      </c>
      <c r="F146" s="49">
        <v>0</v>
      </c>
      <c r="G146" s="49">
        <v>0</v>
      </c>
      <c r="H146" s="49">
        <v>0</v>
      </c>
      <c r="I146" s="49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3">
        <v>0</v>
      </c>
      <c r="Q146" s="53">
        <v>0</v>
      </c>
      <c r="R146" s="59">
        <v>0</v>
      </c>
      <c r="S146" s="48">
        <f>((F146/2)+SUM(G146:Q146)+(R146/2))/12</f>
        <v>0</v>
      </c>
      <c r="T146" s="51"/>
      <c r="U146" s="75"/>
      <c r="V146" s="51"/>
      <c r="W146" s="51">
        <f>S146/($S$156+$S$172)</f>
        <v>0</v>
      </c>
      <c r="X146" s="48">
        <f>Forecast!$U$15*W146</f>
        <v>0</v>
      </c>
      <c r="Y146" s="44"/>
      <c r="Z146" s="208"/>
      <c r="AA146" s="208"/>
      <c r="AB146" s="208"/>
      <c r="AC146" s="208"/>
    </row>
    <row r="147" spans="1:29" s="29" customFormat="1" ht="19.5" customHeight="1">
      <c r="A147" s="46">
        <v>137</v>
      </c>
      <c r="B147" s="47"/>
      <c r="C147" s="48"/>
      <c r="D147" s="48"/>
      <c r="E147" s="48" t="s">
        <v>67</v>
      </c>
      <c r="F147" s="49">
        <v>71663</v>
      </c>
      <c r="G147" s="49">
        <v>71663</v>
      </c>
      <c r="H147" s="49">
        <v>71663</v>
      </c>
      <c r="I147" s="49">
        <v>71663</v>
      </c>
      <c r="J147" s="53">
        <v>71663</v>
      </c>
      <c r="K147" s="53">
        <v>71663</v>
      </c>
      <c r="L147" s="53">
        <v>71663</v>
      </c>
      <c r="M147" s="53">
        <v>71663</v>
      </c>
      <c r="N147" s="53">
        <v>71663</v>
      </c>
      <c r="O147" s="53">
        <v>71663</v>
      </c>
      <c r="P147" s="53">
        <v>71663</v>
      </c>
      <c r="Q147" s="53">
        <v>71663</v>
      </c>
      <c r="R147" s="53">
        <v>71663</v>
      </c>
      <c r="S147" s="48">
        <f>((F147/2)+SUM(G147:Q147)+(R147/2))/12</f>
        <v>71663</v>
      </c>
      <c r="T147" s="51"/>
      <c r="U147" s="52"/>
      <c r="V147" s="51"/>
      <c r="W147" s="51">
        <f>S147/($S$156+$S$172)</f>
        <v>0.0005457753553825912</v>
      </c>
      <c r="X147" s="48">
        <f>Forecast!$U$15*W147</f>
        <v>79487.09358859244</v>
      </c>
      <c r="Y147" s="44"/>
      <c r="Z147" s="208"/>
      <c r="AA147" s="208"/>
      <c r="AB147" s="208"/>
      <c r="AC147" s="208"/>
    </row>
    <row r="148" spans="1:29" s="29" customFormat="1" ht="19.5" customHeight="1">
      <c r="A148" s="46">
        <v>138</v>
      </c>
      <c r="B148" s="47"/>
      <c r="C148" s="48"/>
      <c r="D148" s="48"/>
      <c r="E148" s="48" t="s">
        <v>4</v>
      </c>
      <c r="F148" s="48">
        <f>SUM(F146:F147)</f>
        <v>71663</v>
      </c>
      <c r="G148" s="48">
        <f>SUM(G146:G147)</f>
        <v>71663</v>
      </c>
      <c r="H148" s="48">
        <f>SUM(H146:H147)</f>
        <v>71663</v>
      </c>
      <c r="I148" s="49">
        <f>SUM(I146:I147)</f>
        <v>71663</v>
      </c>
      <c r="J148" s="76">
        <v>71663</v>
      </c>
      <c r="K148" s="76">
        <v>71663</v>
      </c>
      <c r="L148" s="76">
        <v>71663</v>
      </c>
      <c r="M148" s="76">
        <v>71663</v>
      </c>
      <c r="N148" s="76">
        <v>71663</v>
      </c>
      <c r="O148" s="76">
        <v>71663</v>
      </c>
      <c r="P148" s="76">
        <v>71663</v>
      </c>
      <c r="Q148" s="76">
        <v>71663</v>
      </c>
      <c r="R148" s="53">
        <v>71663</v>
      </c>
      <c r="S148" s="48">
        <f>((F148/2)+SUM(G148:Q148)+(R148/2))/12</f>
        <v>71663</v>
      </c>
      <c r="T148" s="51"/>
      <c r="U148" s="52"/>
      <c r="V148" s="51"/>
      <c r="W148" s="51">
        <f>S148/($S$156+$S$172)</f>
        <v>0.0005457753553825912</v>
      </c>
      <c r="X148" s="61">
        <f>Forecast!$U$15*W148</f>
        <v>79487.09358859244</v>
      </c>
      <c r="Y148" s="44" t="s">
        <v>132</v>
      </c>
      <c r="Z148" s="208"/>
      <c r="AA148" s="208"/>
      <c r="AB148" s="208"/>
      <c r="AC148" s="208"/>
    </row>
    <row r="149" spans="1:29" s="29" customFormat="1" ht="19.5" customHeight="1">
      <c r="A149" s="46">
        <v>139</v>
      </c>
      <c r="B149" s="54"/>
      <c r="C149" s="55"/>
      <c r="D149" s="55"/>
      <c r="E149" s="55"/>
      <c r="F149" s="55"/>
      <c r="G149" s="55"/>
      <c r="H149" s="55"/>
      <c r="I149" s="56"/>
      <c r="J149" s="57"/>
      <c r="K149" s="57"/>
      <c r="L149" s="57"/>
      <c r="M149" s="57"/>
      <c r="N149" s="57"/>
      <c r="O149" s="57"/>
      <c r="P149" s="57"/>
      <c r="Q149" s="57"/>
      <c r="R149" s="57"/>
      <c r="S149" s="55"/>
      <c r="T149" s="51"/>
      <c r="U149" s="44"/>
      <c r="V149" s="70"/>
      <c r="W149" s="70"/>
      <c r="X149" s="48"/>
      <c r="Y149" s="44"/>
      <c r="Z149" s="36"/>
      <c r="AA149" s="36"/>
      <c r="AB149" s="36"/>
      <c r="AC149" s="36"/>
    </row>
    <row r="150" spans="1:29" s="29" customFormat="1" ht="19.5" customHeight="1" thickBot="1">
      <c r="A150" s="46">
        <v>140</v>
      </c>
      <c r="B150" s="47"/>
      <c r="C150" s="48"/>
      <c r="D150" s="48" t="s">
        <v>104</v>
      </c>
      <c r="E150" s="48"/>
      <c r="F150" s="48">
        <f>F148+F143+F137+F132+F126+F120+F114+F109+F103+F97+F92</f>
        <v>118298716.52</v>
      </c>
      <c r="G150" s="48">
        <f>G148+G143+G137+G132+G126+G120+G114+G109+G103+G97+G92</f>
        <v>118876453.47</v>
      </c>
      <c r="H150" s="48">
        <f>H148+H143+H137+H132+H126+H120+H114+H109+H103+H97+H92</f>
        <v>119383262.34</v>
      </c>
      <c r="I150" s="49">
        <f>I148+I143+I137+I132+I126+I120+I114+I109+I103+I97+I92</f>
        <v>122165529.70000002</v>
      </c>
      <c r="J150" s="59">
        <v>123634665.91</v>
      </c>
      <c r="K150" s="59">
        <v>123729324.45</v>
      </c>
      <c r="L150" s="59">
        <v>127644572.51</v>
      </c>
      <c r="M150" s="59">
        <v>128313921.9</v>
      </c>
      <c r="N150" s="59">
        <v>126755260.75999999</v>
      </c>
      <c r="O150" s="59">
        <v>126943869.35</v>
      </c>
      <c r="P150" s="59">
        <v>127842849.76999998</v>
      </c>
      <c r="Q150" s="59">
        <v>127394441.83999999</v>
      </c>
      <c r="R150" s="69">
        <v>126690979.25</v>
      </c>
      <c r="S150" s="48">
        <f>S148+S143+S137+S132+S126+S120+S114+S109+S103+S97+S92</f>
        <v>129607735.34125002</v>
      </c>
      <c r="T150" s="51"/>
      <c r="U150" s="52"/>
      <c r="V150" s="51"/>
      <c r="W150" s="51"/>
      <c r="X150" s="61">
        <f>X148+X143+X137+X132+X126+X120+X114+X109+X103+X97+X92</f>
        <v>143758176.30960828</v>
      </c>
      <c r="Y150" s="44"/>
      <c r="Z150" s="36"/>
      <c r="AA150" s="36"/>
      <c r="AB150" s="36"/>
      <c r="AC150" s="36"/>
    </row>
    <row r="151" spans="1:29" s="29" customFormat="1" ht="19.5" customHeight="1" thickBot="1">
      <c r="A151" s="46">
        <v>141</v>
      </c>
      <c r="B151" s="77"/>
      <c r="C151" s="78"/>
      <c r="D151" s="78"/>
      <c r="E151" s="78"/>
      <c r="F151" s="78"/>
      <c r="G151" s="78"/>
      <c r="H151" s="78"/>
      <c r="I151" s="79"/>
      <c r="J151" s="80"/>
      <c r="K151" s="80"/>
      <c r="L151" s="80"/>
      <c r="M151" s="80"/>
      <c r="N151" s="80"/>
      <c r="O151" s="80"/>
      <c r="P151" s="80"/>
      <c r="Q151" s="80"/>
      <c r="R151" s="59"/>
      <c r="S151" s="78"/>
      <c r="T151" s="51"/>
      <c r="U151" s="52"/>
      <c r="V151" s="51"/>
      <c r="W151" s="51"/>
      <c r="X151" s="78"/>
      <c r="Y151" s="44"/>
      <c r="Z151" s="36"/>
      <c r="AA151" s="36"/>
      <c r="AB151" s="36"/>
      <c r="AC151" s="36"/>
    </row>
    <row r="152" spans="1:29" s="29" customFormat="1" ht="19.5" customHeight="1" thickBot="1" thickTop="1">
      <c r="A152" s="46">
        <v>142</v>
      </c>
      <c r="B152" s="47" t="s">
        <v>44</v>
      </c>
      <c r="C152" s="48" t="s">
        <v>105</v>
      </c>
      <c r="D152" s="48"/>
      <c r="E152" s="48"/>
      <c r="F152" s="81"/>
      <c r="G152" s="81"/>
      <c r="H152" s="81"/>
      <c r="I152" s="49"/>
      <c r="J152" s="50"/>
      <c r="K152" s="50"/>
      <c r="L152" s="50"/>
      <c r="M152" s="50"/>
      <c r="N152" s="50"/>
      <c r="O152" s="50"/>
      <c r="P152" s="50"/>
      <c r="Q152" s="50"/>
      <c r="R152" s="80"/>
      <c r="S152" s="48"/>
      <c r="T152" s="51"/>
      <c r="U152" s="52"/>
      <c r="V152" s="51"/>
      <c r="W152" s="51"/>
      <c r="X152" s="48"/>
      <c r="Y152" s="44"/>
      <c r="Z152" s="36"/>
      <c r="AA152" s="36"/>
      <c r="AB152" s="36"/>
      <c r="AC152" s="36"/>
    </row>
    <row r="153" spans="1:29" s="29" customFormat="1" ht="19.5" customHeight="1" thickTop="1">
      <c r="A153" s="46">
        <v>143</v>
      </c>
      <c r="B153" s="47"/>
      <c r="C153" s="48"/>
      <c r="D153" s="48" t="s">
        <v>5</v>
      </c>
      <c r="E153" s="48"/>
      <c r="F153" s="81">
        <f>F28</f>
        <v>89729306.25999999</v>
      </c>
      <c r="G153" s="81">
        <f>G28</f>
        <v>89729306.25999999</v>
      </c>
      <c r="H153" s="81">
        <f>H28</f>
        <v>89517011.91999999</v>
      </c>
      <c r="I153" s="49">
        <f>I28</f>
        <v>89517011.91999999</v>
      </c>
      <c r="J153" s="81">
        <v>89517011.91999999</v>
      </c>
      <c r="K153" s="81">
        <v>89517011.91999999</v>
      </c>
      <c r="L153" s="81">
        <v>85772492.66999999</v>
      </c>
      <c r="M153" s="81">
        <v>85772492.66999999</v>
      </c>
      <c r="N153" s="81">
        <v>85772492.66999999</v>
      </c>
      <c r="O153" s="81">
        <v>85772492.66999999</v>
      </c>
      <c r="P153" s="81">
        <v>85772492.66999999</v>
      </c>
      <c r="Q153" s="81">
        <v>85454649.18999998</v>
      </c>
      <c r="R153" s="50">
        <v>85454649.18999998</v>
      </c>
      <c r="S153" s="81">
        <f>S28</f>
        <v>87475537.01708332</v>
      </c>
      <c r="T153" s="51"/>
      <c r="U153" s="52"/>
      <c r="V153" s="51"/>
      <c r="W153" s="51"/>
      <c r="X153" s="81">
        <f>X28</f>
        <v>87206137.54373863</v>
      </c>
      <c r="Y153" s="44"/>
      <c r="Z153" s="36"/>
      <c r="AA153" s="36"/>
      <c r="AB153" s="36"/>
      <c r="AC153" s="36"/>
    </row>
    <row r="154" spans="1:29" s="29" customFormat="1" ht="19.5" customHeight="1">
      <c r="A154" s="46">
        <v>144</v>
      </c>
      <c r="B154" s="47"/>
      <c r="C154" s="48"/>
      <c r="D154" s="48" t="s">
        <v>6</v>
      </c>
      <c r="E154" s="48"/>
      <c r="F154" s="81">
        <f>F14+F32+F37+F42+F48+F57+F62+F67+F72+F77+F82</f>
        <v>37732218.080000006</v>
      </c>
      <c r="G154" s="81">
        <f>G14+G32+G37+G42+G48+G57+G62+G67+G72+G77+G82</f>
        <v>37670452.45</v>
      </c>
      <c r="H154" s="81">
        <f>H14+H32+H37+H42+H48+H57+H62+H67+H72+H77+H82</f>
        <v>37764815.89</v>
      </c>
      <c r="I154" s="49">
        <f>I14+I32+I37+I42+I48+I57+I62+I67+I72+I77+I82</f>
        <v>38026462.690000005</v>
      </c>
      <c r="J154" s="81">
        <v>38026462.690000005</v>
      </c>
      <c r="K154" s="81">
        <v>38063847.800000004</v>
      </c>
      <c r="L154" s="81">
        <v>38227002.35</v>
      </c>
      <c r="M154" s="81">
        <v>38297726.720000006</v>
      </c>
      <c r="N154" s="81">
        <v>38396725.83</v>
      </c>
      <c r="O154" s="81">
        <v>38722594.6</v>
      </c>
      <c r="P154" s="81">
        <v>38969982.01</v>
      </c>
      <c r="Q154" s="81">
        <v>39185358.38</v>
      </c>
      <c r="R154" s="81">
        <v>39239931.54</v>
      </c>
      <c r="S154" s="81">
        <f>S14+S32+S37+S42+S48+S57+S62+S67+S72+S77+S82</f>
        <v>59081617.75041667</v>
      </c>
      <c r="T154" s="51"/>
      <c r="U154" s="52"/>
      <c r="V154" s="51"/>
      <c r="W154" s="51"/>
      <c r="X154" s="81">
        <f>X14+X32+X37+X42+X48+X57+X62+X67+X72+X77+X82</f>
        <v>42221660.932201594</v>
      </c>
      <c r="Y154" s="44"/>
      <c r="Z154" s="36"/>
      <c r="AA154" s="36"/>
      <c r="AB154" s="36"/>
      <c r="AC154" s="36"/>
    </row>
    <row r="155" spans="1:29" s="29" customFormat="1" ht="19.5" customHeight="1">
      <c r="A155" s="46">
        <v>145</v>
      </c>
      <c r="B155" s="47"/>
      <c r="C155" s="48"/>
      <c r="D155" s="48" t="s">
        <v>7</v>
      </c>
      <c r="E155" s="48"/>
      <c r="F155" s="81">
        <f>F15+F33+F38+F44+F49+F58+F63+F68+F73+F78+F83</f>
        <v>1107926896.9080002</v>
      </c>
      <c r="G155" s="81">
        <f>G15+G33+G38+G44+G49+G58+G63+G68+G73+G78+G83</f>
        <v>1105830232.5700002</v>
      </c>
      <c r="H155" s="81">
        <f>H15+H33+H38+H44+H49+H58+H63+H68+H73+H78+H83</f>
        <v>1111356834.06</v>
      </c>
      <c r="I155" s="49">
        <f>I15+I33+I38+I44+I49+I58+I63+I68+I73+I78+I83</f>
        <v>1136153008.11</v>
      </c>
      <c r="J155" s="81">
        <v>1136957851.1899998</v>
      </c>
      <c r="K155" s="81">
        <v>1147344205.8999999</v>
      </c>
      <c r="L155" s="81">
        <v>1154543575.62</v>
      </c>
      <c r="M155" s="81">
        <v>1158241639.59</v>
      </c>
      <c r="N155" s="81">
        <v>1161689661.91</v>
      </c>
      <c r="O155" s="81">
        <v>1175146294.47</v>
      </c>
      <c r="P155" s="81">
        <v>1183982782.14</v>
      </c>
      <c r="Q155" s="81">
        <v>1200516951.0099998</v>
      </c>
      <c r="R155" s="81">
        <v>1210305253.52</v>
      </c>
      <c r="S155" s="81">
        <f>S15+S33+S38+S44+S49+S58+S63+S68+S73+S78+S83</f>
        <v>1154184085.427833</v>
      </c>
      <c r="T155" s="51"/>
      <c r="U155" s="52"/>
      <c r="V155" s="51"/>
      <c r="W155" s="51"/>
      <c r="X155" s="81">
        <f>X15+X33+X38+X44+X49+X58+X63+X68+X73+X78+X83</f>
        <v>1328748976.0128734</v>
      </c>
      <c r="Y155" s="44"/>
      <c r="Z155" s="36"/>
      <c r="AA155" s="36"/>
      <c r="AB155" s="36"/>
      <c r="AC155" s="36"/>
    </row>
    <row r="156" spans="1:29" s="29" customFormat="1" ht="19.5" customHeight="1">
      <c r="A156" s="46">
        <v>146</v>
      </c>
      <c r="B156" s="47"/>
      <c r="C156" s="48"/>
      <c r="D156" s="48" t="s">
        <v>8</v>
      </c>
      <c r="E156" s="48"/>
      <c r="F156" s="81">
        <f>+F150</f>
        <v>118298716.52</v>
      </c>
      <c r="G156" s="81">
        <f>+G150</f>
        <v>118876453.47</v>
      </c>
      <c r="H156" s="81">
        <f>+H150</f>
        <v>119383262.34</v>
      </c>
      <c r="I156" s="49">
        <f>+I150</f>
        <v>122165529.70000002</v>
      </c>
      <c r="J156" s="81">
        <v>123634665.91</v>
      </c>
      <c r="K156" s="81">
        <v>123729324.45</v>
      </c>
      <c r="L156" s="81">
        <v>127644572.51</v>
      </c>
      <c r="M156" s="81">
        <v>128313921.9</v>
      </c>
      <c r="N156" s="81">
        <v>126755260.75999999</v>
      </c>
      <c r="O156" s="81">
        <v>126943869.35</v>
      </c>
      <c r="P156" s="81">
        <v>127842849.76999998</v>
      </c>
      <c r="Q156" s="81">
        <v>127394441.83999999</v>
      </c>
      <c r="R156" s="81">
        <v>126690979.25</v>
      </c>
      <c r="S156" s="81">
        <f>+S150</f>
        <v>129607735.34125002</v>
      </c>
      <c r="T156" s="51"/>
      <c r="U156" s="52"/>
      <c r="V156" s="51"/>
      <c r="W156" s="51">
        <f>S156/($S$156+$S$172)</f>
        <v>0.9870743314709619</v>
      </c>
      <c r="X156" s="81">
        <f>+X150</f>
        <v>143758176.30960828</v>
      </c>
      <c r="Y156" s="44"/>
      <c r="Z156" s="36"/>
      <c r="AA156" s="36"/>
      <c r="AB156" s="36"/>
      <c r="AC156" s="36"/>
    </row>
    <row r="157" spans="1:29" s="29" customFormat="1" ht="19.5" customHeight="1">
      <c r="A157" s="46">
        <v>147</v>
      </c>
      <c r="B157" s="60"/>
      <c r="C157" s="61"/>
      <c r="D157" s="61" t="s">
        <v>4</v>
      </c>
      <c r="E157" s="61"/>
      <c r="F157" s="62">
        <f>SUM(F153:F156)</f>
        <v>1353687137.7680001</v>
      </c>
      <c r="G157" s="62">
        <f>SUM(G153:G156)</f>
        <v>1352106444.7500002</v>
      </c>
      <c r="H157" s="62">
        <f>SUM(H153:H156)</f>
        <v>1358021924.2099998</v>
      </c>
      <c r="I157" s="63">
        <f>SUM(I153:I156)</f>
        <v>1385862012.4199998</v>
      </c>
      <c r="J157" s="82">
        <v>1388135991.7099998</v>
      </c>
      <c r="K157" s="82">
        <v>1398654390.07</v>
      </c>
      <c r="L157" s="82">
        <v>1406187643.1499999</v>
      </c>
      <c r="M157" s="82">
        <v>1410625780.88</v>
      </c>
      <c r="N157" s="82">
        <v>1412614141.17</v>
      </c>
      <c r="O157" s="82">
        <v>1426585251.09</v>
      </c>
      <c r="P157" s="82">
        <v>1436568106.5900002</v>
      </c>
      <c r="Q157" s="82">
        <v>1452551400.4199996</v>
      </c>
      <c r="R157" s="81">
        <v>1461690813.5</v>
      </c>
      <c r="S157" s="61">
        <f>+S17+S28+S86+S150</f>
        <v>1430311871.1199164</v>
      </c>
      <c r="T157" s="51"/>
      <c r="U157" s="52"/>
      <c r="V157" s="51"/>
      <c r="W157" s="51"/>
      <c r="X157" s="61">
        <f>+X17+X28+X86+X150</f>
        <v>1601934950.7984219</v>
      </c>
      <c r="Y157" s="44"/>
      <c r="Z157" s="36"/>
      <c r="AA157" s="36"/>
      <c r="AB157" s="36"/>
      <c r="AC157" s="36"/>
    </row>
    <row r="158" spans="1:29" s="29" customFormat="1" ht="19.5" customHeight="1" thickBot="1">
      <c r="A158" s="46">
        <v>148</v>
      </c>
      <c r="B158" s="47"/>
      <c r="C158" s="48"/>
      <c r="D158" s="48"/>
      <c r="E158" s="48"/>
      <c r="F158" s="78"/>
      <c r="G158" s="78"/>
      <c r="H158" s="78"/>
      <c r="I158" s="79"/>
      <c r="J158" s="59"/>
      <c r="K158" s="59"/>
      <c r="L158" s="59"/>
      <c r="M158" s="59"/>
      <c r="N158" s="59"/>
      <c r="O158" s="59"/>
      <c r="P158" s="59"/>
      <c r="Q158" s="59"/>
      <c r="R158" s="82"/>
      <c r="S158" s="78"/>
      <c r="T158" s="51"/>
      <c r="U158" s="52"/>
      <c r="V158" s="51"/>
      <c r="W158" s="51"/>
      <c r="X158" s="78"/>
      <c r="Y158" s="44"/>
      <c r="Z158" s="36"/>
      <c r="AA158" s="36"/>
      <c r="AB158" s="36"/>
      <c r="AC158" s="36"/>
    </row>
    <row r="159" spans="1:29" s="29" customFormat="1" ht="19.5" customHeight="1" thickTop="1">
      <c r="A159" s="46"/>
      <c r="B159" s="47"/>
      <c r="C159" s="48"/>
      <c r="D159" s="48"/>
      <c r="E159" s="48"/>
      <c r="F159" s="48"/>
      <c r="G159" s="48"/>
      <c r="H159" s="48"/>
      <c r="I159" s="49"/>
      <c r="J159" s="59"/>
      <c r="K159" s="59"/>
      <c r="L159" s="59"/>
      <c r="M159" s="59"/>
      <c r="N159" s="59"/>
      <c r="O159" s="59"/>
      <c r="P159" s="59"/>
      <c r="Q159" s="59"/>
      <c r="R159" s="81"/>
      <c r="S159" s="48"/>
      <c r="T159" s="51"/>
      <c r="U159" s="52"/>
      <c r="V159" s="51"/>
      <c r="W159" s="51"/>
      <c r="X159" s="48"/>
      <c r="Y159" s="44"/>
      <c r="Z159" s="36"/>
      <c r="AA159" s="36"/>
      <c r="AB159" s="36"/>
      <c r="AC159" s="36"/>
    </row>
    <row r="160" spans="1:29" s="29" customFormat="1" ht="19.5" customHeight="1">
      <c r="A160" s="46"/>
      <c r="B160" s="47"/>
      <c r="C160" s="48"/>
      <c r="D160" s="48"/>
      <c r="E160" s="48"/>
      <c r="F160" s="48"/>
      <c r="G160" s="48"/>
      <c r="H160" s="48"/>
      <c r="I160" s="49"/>
      <c r="J160" s="59"/>
      <c r="K160" s="59"/>
      <c r="L160" s="59"/>
      <c r="M160" s="59"/>
      <c r="N160" s="59"/>
      <c r="O160" s="59"/>
      <c r="P160" s="59"/>
      <c r="Q160" s="59"/>
      <c r="R160" s="81"/>
      <c r="S160" s="48"/>
      <c r="T160" s="51"/>
      <c r="U160" s="52"/>
      <c r="V160" s="51"/>
      <c r="W160" s="51"/>
      <c r="X160" s="48"/>
      <c r="Y160" s="44"/>
      <c r="Z160" s="214" t="s">
        <v>289</v>
      </c>
      <c r="AA160" s="214" t="s">
        <v>272</v>
      </c>
      <c r="AB160" s="214" t="s">
        <v>284</v>
      </c>
      <c r="AC160" s="214" t="s">
        <v>250</v>
      </c>
    </row>
    <row r="161" spans="1:29" s="29" customFormat="1" ht="19.5" customHeight="1">
      <c r="A161" s="46"/>
      <c r="B161" s="47"/>
      <c r="C161" s="48"/>
      <c r="D161" s="48"/>
      <c r="E161" s="48"/>
      <c r="F161" s="48"/>
      <c r="G161" s="48"/>
      <c r="H161" s="48"/>
      <c r="I161" s="49"/>
      <c r="J161" s="59"/>
      <c r="K161" s="59"/>
      <c r="L161" s="59"/>
      <c r="M161" s="59"/>
      <c r="N161" s="59"/>
      <c r="O161" s="59"/>
      <c r="P161" s="59"/>
      <c r="Q161" s="59"/>
      <c r="R161" s="81"/>
      <c r="S161" s="48"/>
      <c r="T161" s="51"/>
      <c r="U161" s="52"/>
      <c r="V161" s="51"/>
      <c r="W161" s="51"/>
      <c r="X161" s="48"/>
      <c r="Y161" s="44"/>
      <c r="Z161" s="214"/>
      <c r="AA161" s="214"/>
      <c r="AB161" s="214"/>
      <c r="AC161" s="214"/>
    </row>
    <row r="162" spans="1:29" s="29" customFormat="1" ht="19.5" customHeight="1">
      <c r="A162" s="46"/>
      <c r="B162" s="47"/>
      <c r="C162" s="48"/>
      <c r="D162" s="48"/>
      <c r="E162" s="48"/>
      <c r="F162" s="48"/>
      <c r="G162" s="48"/>
      <c r="H162" s="48"/>
      <c r="I162" s="49"/>
      <c r="J162" s="59"/>
      <c r="K162" s="59"/>
      <c r="L162" s="59"/>
      <c r="M162" s="59"/>
      <c r="N162" s="59"/>
      <c r="O162" s="59"/>
      <c r="P162" s="59"/>
      <c r="Q162" s="59"/>
      <c r="R162" s="81"/>
      <c r="S162" s="48"/>
      <c r="T162" s="51"/>
      <c r="U162" s="52"/>
      <c r="V162" s="51"/>
      <c r="W162" s="51"/>
      <c r="X162" s="48"/>
      <c r="Y162" s="44"/>
      <c r="Z162" s="214"/>
      <c r="AA162" s="214"/>
      <c r="AB162" s="214"/>
      <c r="AC162" s="214"/>
    </row>
    <row r="163" spans="1:29" s="29" customFormat="1" ht="19.5" customHeight="1">
      <c r="A163" s="46"/>
      <c r="B163" s="47"/>
      <c r="C163" s="48"/>
      <c r="D163" s="48"/>
      <c r="E163" s="48"/>
      <c r="F163" s="48"/>
      <c r="G163" s="48"/>
      <c r="H163" s="48"/>
      <c r="I163" s="49"/>
      <c r="J163" s="59"/>
      <c r="K163" s="59"/>
      <c r="L163" s="59"/>
      <c r="M163" s="59"/>
      <c r="N163" s="59"/>
      <c r="O163" s="59"/>
      <c r="P163" s="59"/>
      <c r="Q163" s="59"/>
      <c r="R163" s="81"/>
      <c r="S163" s="48"/>
      <c r="T163" s="51"/>
      <c r="U163" s="52"/>
      <c r="V163" s="51"/>
      <c r="W163" s="51"/>
      <c r="X163" s="48"/>
      <c r="Y163" s="44"/>
      <c r="Z163" s="214"/>
      <c r="AA163" s="214"/>
      <c r="AB163" s="214"/>
      <c r="AC163" s="214"/>
    </row>
    <row r="164" spans="1:29" s="29" customFormat="1" ht="19.5" customHeight="1">
      <c r="A164" s="46">
        <v>149</v>
      </c>
      <c r="B164" s="47" t="s">
        <v>106</v>
      </c>
      <c r="C164" s="48" t="s">
        <v>107</v>
      </c>
      <c r="D164" s="48"/>
      <c r="E164" s="48"/>
      <c r="F164" s="48"/>
      <c r="G164" s="48"/>
      <c r="H164" s="48"/>
      <c r="I164" s="49"/>
      <c r="J164" s="59"/>
      <c r="K164" s="59"/>
      <c r="L164" s="59"/>
      <c r="M164" s="59"/>
      <c r="N164" s="59"/>
      <c r="O164" s="59"/>
      <c r="P164" s="59"/>
      <c r="Q164" s="59"/>
      <c r="R164" s="59"/>
      <c r="S164" s="48"/>
      <c r="T164" s="51"/>
      <c r="U164" s="52"/>
      <c r="V164" s="51"/>
      <c r="W164" s="51"/>
      <c r="X164" s="48"/>
      <c r="Y164" s="44"/>
      <c r="Z164" s="214"/>
      <c r="AA164" s="214"/>
      <c r="AB164" s="214"/>
      <c r="AC164" s="214"/>
    </row>
    <row r="165" spans="1:29" s="29" customFormat="1" ht="19.5" customHeight="1">
      <c r="A165" s="46">
        <v>150</v>
      </c>
      <c r="B165" s="47"/>
      <c r="C165" s="48"/>
      <c r="D165" s="48" t="s">
        <v>7</v>
      </c>
      <c r="E165" s="48"/>
      <c r="F165" s="48">
        <v>5036.83</v>
      </c>
      <c r="G165" s="48">
        <v>5036.83</v>
      </c>
      <c r="H165" s="48">
        <v>5036.83</v>
      </c>
      <c r="I165" s="48">
        <v>5036.83</v>
      </c>
      <c r="J165" s="65">
        <v>5036.83</v>
      </c>
      <c r="K165" s="65">
        <v>5036.83</v>
      </c>
      <c r="L165" s="65">
        <v>5036.83</v>
      </c>
      <c r="M165" s="65">
        <v>5036.83</v>
      </c>
      <c r="N165" s="65">
        <v>5036.83</v>
      </c>
      <c r="O165" s="65">
        <v>5036.83</v>
      </c>
      <c r="P165" s="65">
        <v>5036.83</v>
      </c>
      <c r="Q165" s="65">
        <v>5036.83</v>
      </c>
      <c r="R165" s="59">
        <v>5036.83</v>
      </c>
      <c r="S165" s="48">
        <f>((F165/2)+SUM(G165:Q165)+(R166/2))/12</f>
        <v>5036.830000000001</v>
      </c>
      <c r="T165" s="51"/>
      <c r="U165" s="52"/>
      <c r="V165" s="51"/>
      <c r="W165" s="51"/>
      <c r="X165" s="48"/>
      <c r="Y165" s="44"/>
      <c r="Z165" s="214"/>
      <c r="AA165" s="214"/>
      <c r="AB165" s="214"/>
      <c r="AC165" s="214"/>
    </row>
    <row r="166" spans="1:29" s="29" customFormat="1" ht="19.5" customHeight="1">
      <c r="A166" s="46">
        <v>151</v>
      </c>
      <c r="B166" s="60"/>
      <c r="C166" s="61"/>
      <c r="D166" s="61" t="s">
        <v>4</v>
      </c>
      <c r="E166" s="61"/>
      <c r="F166" s="62">
        <f>SUM(F165)</f>
        <v>5036.83</v>
      </c>
      <c r="G166" s="62">
        <f>SUM(G165)</f>
        <v>5036.83</v>
      </c>
      <c r="H166" s="62">
        <f>SUM(H165)</f>
        <v>5036.83</v>
      </c>
      <c r="I166" s="63">
        <f>SUM(I165)</f>
        <v>5036.83</v>
      </c>
      <c r="J166" s="64">
        <v>5036.83</v>
      </c>
      <c r="K166" s="64">
        <v>5036.83</v>
      </c>
      <c r="L166" s="64">
        <v>5036.83</v>
      </c>
      <c r="M166" s="64">
        <v>5036.83</v>
      </c>
      <c r="N166" s="64">
        <v>5036.83</v>
      </c>
      <c r="O166" s="64">
        <v>5036.83</v>
      </c>
      <c r="P166" s="64">
        <v>5036.83</v>
      </c>
      <c r="Q166" s="64">
        <v>5036.83</v>
      </c>
      <c r="R166" s="65">
        <v>5036.83</v>
      </c>
      <c r="S166" s="61">
        <f>SUM(S165)</f>
        <v>5036.830000000001</v>
      </c>
      <c r="T166" s="51"/>
      <c r="U166" s="52"/>
      <c r="V166" s="51"/>
      <c r="W166" s="51"/>
      <c r="X166" s="61"/>
      <c r="Y166" s="44"/>
      <c r="Z166" s="214"/>
      <c r="AA166" s="214"/>
      <c r="AB166" s="214"/>
      <c r="AC166" s="214"/>
    </row>
    <row r="167" spans="1:29" s="29" customFormat="1" ht="19.5" customHeight="1">
      <c r="A167" s="46">
        <v>152</v>
      </c>
      <c r="B167" s="47"/>
      <c r="C167" s="48"/>
      <c r="D167" s="48"/>
      <c r="E167" s="48"/>
      <c r="F167" s="48"/>
      <c r="G167" s="48"/>
      <c r="H167" s="48"/>
      <c r="I167" s="49"/>
      <c r="J167" s="59"/>
      <c r="K167" s="59"/>
      <c r="L167" s="59"/>
      <c r="M167" s="59"/>
      <c r="N167" s="59"/>
      <c r="O167" s="59"/>
      <c r="P167" s="59"/>
      <c r="Q167" s="59"/>
      <c r="R167" s="64"/>
      <c r="S167" s="48"/>
      <c r="T167" s="51"/>
      <c r="U167" s="52"/>
      <c r="V167" s="51"/>
      <c r="W167" s="51"/>
      <c r="X167" s="48"/>
      <c r="Y167" s="44"/>
      <c r="Z167" s="214"/>
      <c r="AA167" s="214"/>
      <c r="AB167" s="214"/>
      <c r="AC167" s="214"/>
    </row>
    <row r="168" spans="1:29" s="29" customFormat="1" ht="19.5" customHeight="1">
      <c r="A168" s="46">
        <v>153</v>
      </c>
      <c r="B168" s="47" t="s">
        <v>108</v>
      </c>
      <c r="C168" s="48" t="s">
        <v>109</v>
      </c>
      <c r="D168" s="48"/>
      <c r="E168" s="48"/>
      <c r="F168" s="48"/>
      <c r="G168" s="48"/>
      <c r="H168" s="48"/>
      <c r="I168" s="49"/>
      <c r="J168" s="59"/>
      <c r="K168" s="59"/>
      <c r="L168" s="59"/>
      <c r="M168" s="59"/>
      <c r="N168" s="59"/>
      <c r="O168" s="59"/>
      <c r="P168" s="59"/>
      <c r="Q168" s="59"/>
      <c r="R168" s="59"/>
      <c r="S168" s="48"/>
      <c r="T168" s="51"/>
      <c r="U168" s="52"/>
      <c r="V168" s="51"/>
      <c r="W168" s="51"/>
      <c r="X168" s="48"/>
      <c r="Y168" s="44"/>
      <c r="Z168" s="214"/>
      <c r="AA168" s="214"/>
      <c r="AB168" s="214"/>
      <c r="AC168" s="214"/>
    </row>
    <row r="169" spans="1:29" s="29" customFormat="1" ht="19.5" customHeight="1">
      <c r="A169" s="46">
        <v>154</v>
      </c>
      <c r="B169" s="47"/>
      <c r="C169" s="48"/>
      <c r="D169" s="48" t="s">
        <v>5</v>
      </c>
      <c r="E169" s="48"/>
      <c r="F169" s="48">
        <v>0</v>
      </c>
      <c r="G169" s="48">
        <v>0</v>
      </c>
      <c r="H169" s="48">
        <v>0</v>
      </c>
      <c r="I169" s="48">
        <v>0</v>
      </c>
      <c r="J169" s="59">
        <v>0</v>
      </c>
      <c r="K169" s="59">
        <v>0</v>
      </c>
      <c r="L169" s="59">
        <v>0</v>
      </c>
      <c r="M169" s="59">
        <v>0</v>
      </c>
      <c r="N169" s="59">
        <v>0</v>
      </c>
      <c r="O169" s="59">
        <v>0</v>
      </c>
      <c r="P169" s="59">
        <v>0</v>
      </c>
      <c r="Q169" s="59">
        <v>0</v>
      </c>
      <c r="R169" s="59">
        <v>0</v>
      </c>
      <c r="S169" s="48">
        <f>((F169/2)+SUM(G169:Q169)+(R170/2))/12</f>
        <v>25534.51833333333</v>
      </c>
      <c r="T169" s="51">
        <f>S169/($S$28+$S$169)</f>
        <v>0.00029181949301041485</v>
      </c>
      <c r="U169" s="52"/>
      <c r="V169" s="51"/>
      <c r="W169" s="51"/>
      <c r="X169" s="48">
        <f>T169*Forecast!$U$12</f>
        <v>25455.879367221383</v>
      </c>
      <c r="Y169" s="44" t="s">
        <v>125</v>
      </c>
      <c r="Z169" s="214"/>
      <c r="AA169" s="214"/>
      <c r="AB169" s="214"/>
      <c r="AC169" s="214"/>
    </row>
    <row r="170" spans="1:29" s="29" customFormat="1" ht="19.5" customHeight="1">
      <c r="A170" s="46">
        <v>155</v>
      </c>
      <c r="B170" s="47"/>
      <c r="C170" s="48"/>
      <c r="D170" s="48" t="s">
        <v>6</v>
      </c>
      <c r="E170" s="48"/>
      <c r="F170" s="48">
        <v>9812.17</v>
      </c>
      <c r="G170" s="48">
        <v>148956.7</v>
      </c>
      <c r="H170" s="48">
        <v>40354.66</v>
      </c>
      <c r="I170" s="48">
        <v>69056.56</v>
      </c>
      <c r="J170" s="59">
        <v>1264.77</v>
      </c>
      <c r="K170" s="59">
        <v>42343.42</v>
      </c>
      <c r="L170" s="59">
        <v>74030.27</v>
      </c>
      <c r="M170" s="59">
        <v>103791.52</v>
      </c>
      <c r="N170" s="59">
        <v>-142.52</v>
      </c>
      <c r="O170" s="59">
        <v>556.17</v>
      </c>
      <c r="P170" s="59">
        <v>405332.94</v>
      </c>
      <c r="Q170" s="59">
        <v>224709.71</v>
      </c>
      <c r="R170" s="59">
        <v>612828.44</v>
      </c>
      <c r="S170" s="48">
        <f>((F170/2)+SUM(G170:Q170)+(R171/2))/12</f>
        <v>302099.1616666666</v>
      </c>
      <c r="T170" s="51"/>
      <c r="U170" s="51">
        <f>S170/($S$154+$S$170-$S$14)</f>
        <v>0.005088171511588201</v>
      </c>
      <c r="V170" s="51"/>
      <c r="W170" s="51"/>
      <c r="X170" s="48">
        <f>U170*Forecast!$U$13</f>
        <v>215874.081670182</v>
      </c>
      <c r="Y170" s="44" t="s">
        <v>128</v>
      </c>
      <c r="Z170" s="214"/>
      <c r="AA170" s="214"/>
      <c r="AB170" s="214"/>
      <c r="AC170" s="214"/>
    </row>
    <row r="171" spans="1:29" s="29" customFormat="1" ht="19.5" customHeight="1">
      <c r="A171" s="46">
        <v>156</v>
      </c>
      <c r="B171" s="47"/>
      <c r="C171" s="48"/>
      <c r="D171" s="48" t="s">
        <v>7</v>
      </c>
      <c r="E171" s="48"/>
      <c r="F171" s="48">
        <v>9452965.33</v>
      </c>
      <c r="G171" s="48">
        <v>19655023.76</v>
      </c>
      <c r="H171" s="48">
        <v>13856767.39</v>
      </c>
      <c r="I171" s="48">
        <v>12638986.04</v>
      </c>
      <c r="J171" s="59">
        <v>4880415.84</v>
      </c>
      <c r="K171" s="59">
        <v>6167529.96</v>
      </c>
      <c r="L171" s="59">
        <v>3890356.83</v>
      </c>
      <c r="M171" s="59">
        <v>4998523.95</v>
      </c>
      <c r="N171" s="59">
        <v>1474415.46</v>
      </c>
      <c r="O171" s="59">
        <v>1022853.53</v>
      </c>
      <c r="P171" s="59">
        <v>10812495.15</v>
      </c>
      <c r="Q171" s="59">
        <v>2471256.52</v>
      </c>
      <c r="R171" s="59">
        <v>5020059.31</v>
      </c>
      <c r="S171" s="48">
        <f>((F171/2)+SUM(G171:Q171)+(R172/2))/12</f>
        <v>7218422.144583334</v>
      </c>
      <c r="T171" s="51"/>
      <c r="U171" s="52"/>
      <c r="V171" s="51">
        <f>S171/($S$155+$S$171-$S$15)</f>
        <v>0.00621557747502536</v>
      </c>
      <c r="W171" s="51"/>
      <c r="X171" s="48">
        <f>V171*Forecast!$U$14</f>
        <v>8310229.962303088</v>
      </c>
      <c r="Y171" s="44" t="s">
        <v>130</v>
      </c>
      <c r="Z171" s="214"/>
      <c r="AA171" s="214"/>
      <c r="AB171" s="214"/>
      <c r="AC171" s="214"/>
    </row>
    <row r="172" spans="1:29" s="29" customFormat="1" ht="19.5" customHeight="1">
      <c r="A172" s="46">
        <v>157</v>
      </c>
      <c r="B172" s="47"/>
      <c r="C172" s="48"/>
      <c r="D172" s="48" t="s">
        <v>8</v>
      </c>
      <c r="E172" s="48"/>
      <c r="F172" s="48">
        <v>4597860.52</v>
      </c>
      <c r="G172" s="48">
        <v>4842313.91</v>
      </c>
      <c r="H172" s="48">
        <v>4332090.17</v>
      </c>
      <c r="I172" s="48">
        <v>1878440.55</v>
      </c>
      <c r="J172" s="59">
        <v>584230.14</v>
      </c>
      <c r="K172" s="59">
        <v>902706.21</v>
      </c>
      <c r="L172" s="59">
        <v>801693.58</v>
      </c>
      <c r="M172" s="59">
        <v>696263.38</v>
      </c>
      <c r="N172" s="59">
        <v>452088.64</v>
      </c>
      <c r="O172" s="59">
        <v>423577.11</v>
      </c>
      <c r="P172" s="59">
        <v>106277.04</v>
      </c>
      <c r="Q172" s="59">
        <v>205435.98</v>
      </c>
      <c r="R172" s="59">
        <v>51917.28</v>
      </c>
      <c r="S172" s="48">
        <f>((F172/2)+SUM(G172:Q172)+(R173/2))/12</f>
        <v>1697204.12375</v>
      </c>
      <c r="T172" s="51"/>
      <c r="U172" s="52"/>
      <c r="V172" s="51"/>
      <c r="W172" s="51">
        <f>S172/($S$156+$S$172)</f>
        <v>0.012925668529038073</v>
      </c>
      <c r="X172" s="48">
        <f>Forecast!$U$15*W172</f>
        <v>1882503.1470000036</v>
      </c>
      <c r="Y172" s="44" t="s">
        <v>132</v>
      </c>
      <c r="Z172" s="208"/>
      <c r="AA172" s="208"/>
      <c r="AB172" s="208"/>
      <c r="AC172" s="208"/>
    </row>
    <row r="173" spans="1:29" s="29" customFormat="1" ht="19.5" customHeight="1">
      <c r="A173" s="46">
        <v>158</v>
      </c>
      <c r="B173" s="60"/>
      <c r="C173" s="61"/>
      <c r="D173" s="61" t="s">
        <v>4</v>
      </c>
      <c r="E173" s="61"/>
      <c r="F173" s="62">
        <f>SUM(F169:F172)</f>
        <v>14060638.02</v>
      </c>
      <c r="G173" s="62">
        <f>SUM(G169:G172)</f>
        <v>24646294.37</v>
      </c>
      <c r="H173" s="62">
        <f>SUM(H169:H172)</f>
        <v>18229212.22</v>
      </c>
      <c r="I173" s="63">
        <f>SUM(I169:I172)</f>
        <v>14586483.15</v>
      </c>
      <c r="J173" s="64">
        <v>5465910.749999999</v>
      </c>
      <c r="K173" s="64">
        <v>7112579.59</v>
      </c>
      <c r="L173" s="64">
        <v>4766080.68</v>
      </c>
      <c r="M173" s="64">
        <v>5798578.85</v>
      </c>
      <c r="N173" s="64">
        <v>1926361.58</v>
      </c>
      <c r="O173" s="64">
        <v>1446986.81</v>
      </c>
      <c r="P173" s="64">
        <v>11324105.129999999</v>
      </c>
      <c r="Q173" s="64">
        <v>2901402.21</v>
      </c>
      <c r="R173" s="59">
        <v>5684805.03</v>
      </c>
      <c r="S173" s="61">
        <f>SUM(S169:S172)</f>
        <v>9243259.948333334</v>
      </c>
      <c r="T173" s="51"/>
      <c r="U173" s="52"/>
      <c r="V173" s="51"/>
      <c r="W173" s="51"/>
      <c r="X173" s="61">
        <f>SUM(X169:X172)</f>
        <v>10434063.070340496</v>
      </c>
      <c r="Y173" s="44"/>
      <c r="Z173" s="208"/>
      <c r="AA173" s="208"/>
      <c r="AB173" s="208"/>
      <c r="AC173" s="208"/>
    </row>
    <row r="174" spans="1:29" s="29" customFormat="1" ht="19.5" customHeight="1">
      <c r="A174" s="46">
        <v>159</v>
      </c>
      <c r="B174" s="47"/>
      <c r="C174" s="48"/>
      <c r="D174" s="48"/>
      <c r="E174" s="48"/>
      <c r="F174" s="48"/>
      <c r="G174" s="48"/>
      <c r="H174" s="48"/>
      <c r="I174" s="49"/>
      <c r="J174" s="59"/>
      <c r="K174" s="59"/>
      <c r="L174" s="59"/>
      <c r="M174" s="59"/>
      <c r="N174" s="59"/>
      <c r="O174" s="59"/>
      <c r="P174" s="59"/>
      <c r="Q174" s="59"/>
      <c r="R174" s="64"/>
      <c r="S174" s="48"/>
      <c r="T174" s="51"/>
      <c r="U174" s="52"/>
      <c r="V174" s="51"/>
      <c r="W174" s="51"/>
      <c r="X174" s="48"/>
      <c r="Y174" s="44"/>
      <c r="Z174" s="208"/>
      <c r="AA174" s="208"/>
      <c r="AB174" s="208"/>
      <c r="AC174" s="208"/>
    </row>
    <row r="175" spans="1:29" s="29" customFormat="1" ht="19.5" customHeight="1">
      <c r="A175" s="46">
        <v>160</v>
      </c>
      <c r="B175" s="47" t="s">
        <v>143</v>
      </c>
      <c r="C175" s="48"/>
      <c r="D175" s="48"/>
      <c r="E175" s="48"/>
      <c r="F175" s="48"/>
      <c r="G175" s="48"/>
      <c r="H175" s="48"/>
      <c r="I175" s="49"/>
      <c r="J175" s="59"/>
      <c r="K175" s="59"/>
      <c r="L175" s="59"/>
      <c r="M175" s="59"/>
      <c r="N175" s="59"/>
      <c r="O175" s="59"/>
      <c r="P175" s="59"/>
      <c r="Q175" s="59"/>
      <c r="R175" s="59"/>
      <c r="S175" s="48"/>
      <c r="T175" s="51"/>
      <c r="U175" s="52"/>
      <c r="V175" s="51"/>
      <c r="W175" s="51"/>
      <c r="X175" s="48"/>
      <c r="Y175" s="44"/>
      <c r="Z175" s="208"/>
      <c r="AA175" s="208"/>
      <c r="AB175" s="208"/>
      <c r="AC175" s="208"/>
    </row>
    <row r="176" spans="1:29" s="29" customFormat="1" ht="19.5" customHeight="1">
      <c r="A176" s="46">
        <v>161</v>
      </c>
      <c r="B176" s="47"/>
      <c r="C176" s="48"/>
      <c r="D176" s="48" t="s">
        <v>5</v>
      </c>
      <c r="E176" s="48"/>
      <c r="F176" s="48"/>
      <c r="G176" s="48"/>
      <c r="H176" s="48"/>
      <c r="I176" s="49"/>
      <c r="J176" s="59"/>
      <c r="K176" s="59"/>
      <c r="L176" s="59"/>
      <c r="M176" s="59"/>
      <c r="N176" s="59"/>
      <c r="O176" s="59"/>
      <c r="P176" s="59"/>
      <c r="Q176" s="59"/>
      <c r="R176" s="59"/>
      <c r="S176" s="48">
        <f>S169+S165+S153</f>
        <v>87506108.36541665</v>
      </c>
      <c r="T176" s="51"/>
      <c r="U176" s="52"/>
      <c r="V176" s="51"/>
      <c r="W176" s="51"/>
      <c r="X176" s="48">
        <f>X169+X165+X153</f>
        <v>87231593.42310585</v>
      </c>
      <c r="Y176" s="44"/>
      <c r="Z176" s="208"/>
      <c r="AA176" s="208"/>
      <c r="AB176" s="208"/>
      <c r="AC176" s="208"/>
    </row>
    <row r="177" spans="1:29" s="29" customFormat="1" ht="19.5" customHeight="1">
      <c r="A177" s="46">
        <v>162</v>
      </c>
      <c r="B177" s="47"/>
      <c r="C177" s="48"/>
      <c r="D177" s="48" t="s">
        <v>6</v>
      </c>
      <c r="E177" s="48"/>
      <c r="F177" s="48"/>
      <c r="G177" s="48"/>
      <c r="H177" s="48"/>
      <c r="I177" s="49"/>
      <c r="J177" s="59"/>
      <c r="K177" s="59"/>
      <c r="L177" s="59"/>
      <c r="M177" s="59"/>
      <c r="N177" s="59"/>
      <c r="O177" s="59"/>
      <c r="P177" s="59"/>
      <c r="Q177" s="59"/>
      <c r="R177" s="59"/>
      <c r="S177" s="48">
        <f>S170+S166+S154</f>
        <v>59388753.74208334</v>
      </c>
      <c r="T177" s="51"/>
      <c r="U177" s="52"/>
      <c r="V177" s="51"/>
      <c r="W177" s="51"/>
      <c r="X177" s="48">
        <f>X170+X166+X154</f>
        <v>42437535.013871774</v>
      </c>
      <c r="Y177" s="44"/>
      <c r="Z177" s="208"/>
      <c r="AA177" s="208"/>
      <c r="AB177" s="208"/>
      <c r="AC177" s="208"/>
    </row>
    <row r="178" spans="1:29" s="29" customFormat="1" ht="19.5" customHeight="1">
      <c r="A178" s="46">
        <v>163</v>
      </c>
      <c r="B178" s="47"/>
      <c r="C178" s="48"/>
      <c r="D178" s="48" t="s">
        <v>7</v>
      </c>
      <c r="E178" s="48"/>
      <c r="F178" s="48"/>
      <c r="G178" s="48"/>
      <c r="H178" s="48"/>
      <c r="I178" s="49"/>
      <c r="J178" s="59"/>
      <c r="K178" s="59"/>
      <c r="L178" s="59"/>
      <c r="M178" s="59"/>
      <c r="N178" s="59"/>
      <c r="O178" s="59"/>
      <c r="P178" s="59"/>
      <c r="Q178" s="59"/>
      <c r="R178" s="59"/>
      <c r="S178" s="48">
        <f>S171+S167+S155</f>
        <v>1161402507.5724163</v>
      </c>
      <c r="T178" s="51"/>
      <c r="U178" s="52"/>
      <c r="V178" s="51"/>
      <c r="W178" s="51"/>
      <c r="X178" s="48">
        <f>X171+X167+X155</f>
        <v>1337059205.9751766</v>
      </c>
      <c r="Y178" s="44"/>
      <c r="Z178" s="208"/>
      <c r="AA178" s="208"/>
      <c r="AB178" s="208"/>
      <c r="AC178" s="208"/>
    </row>
    <row r="179" spans="1:29" s="29" customFormat="1" ht="19.5" customHeight="1">
      <c r="A179" s="46">
        <v>164</v>
      </c>
      <c r="B179" s="47"/>
      <c r="C179" s="48"/>
      <c r="D179" s="48" t="s">
        <v>8</v>
      </c>
      <c r="E179" s="48"/>
      <c r="F179" s="48"/>
      <c r="G179" s="48"/>
      <c r="H179" s="48"/>
      <c r="I179" s="49"/>
      <c r="J179" s="59"/>
      <c r="K179" s="59"/>
      <c r="L179" s="59"/>
      <c r="M179" s="59"/>
      <c r="N179" s="59"/>
      <c r="O179" s="59"/>
      <c r="P179" s="59"/>
      <c r="Q179" s="59"/>
      <c r="R179" s="59"/>
      <c r="S179" s="48">
        <f>S172+S168+S156</f>
        <v>131304939.46500002</v>
      </c>
      <c r="T179" s="51"/>
      <c r="U179" s="52"/>
      <c r="V179" s="51"/>
      <c r="W179" s="51"/>
      <c r="X179" s="48">
        <f>X172+X168+X156</f>
        <v>145640679.4566083</v>
      </c>
      <c r="Y179" s="44"/>
      <c r="Z179" s="208"/>
      <c r="AA179" s="208"/>
      <c r="AB179" s="208"/>
      <c r="AC179" s="208"/>
    </row>
    <row r="180" spans="1:29" s="29" customFormat="1" ht="19.5" customHeight="1" thickBot="1">
      <c r="A180" s="46">
        <v>165</v>
      </c>
      <c r="B180" s="47"/>
      <c r="C180" s="48"/>
      <c r="D180" s="83" t="s">
        <v>4</v>
      </c>
      <c r="E180" s="83"/>
      <c r="F180" s="83"/>
      <c r="G180" s="83"/>
      <c r="H180" s="83"/>
      <c r="I180" s="84"/>
      <c r="J180" s="85"/>
      <c r="K180" s="85"/>
      <c r="L180" s="85"/>
      <c r="M180" s="85"/>
      <c r="N180" s="85"/>
      <c r="O180" s="85"/>
      <c r="P180" s="85"/>
      <c r="Q180" s="85"/>
      <c r="R180" s="85"/>
      <c r="S180" s="83">
        <f>SUM(S176:S179)</f>
        <v>1439602309.1449163</v>
      </c>
      <c r="T180" s="86"/>
      <c r="U180" s="87"/>
      <c r="V180" s="86"/>
      <c r="W180" s="86"/>
      <c r="X180" s="83">
        <f>SUM(X176:X179)</f>
        <v>1612369013.8687625</v>
      </c>
      <c r="Y180" s="44" t="s">
        <v>134</v>
      </c>
      <c r="Z180" s="208"/>
      <c r="AA180" s="208"/>
      <c r="AB180" s="208"/>
      <c r="AC180" s="208"/>
    </row>
    <row r="181" spans="1:29" s="29" customFormat="1" ht="19.5" customHeight="1" thickTop="1">
      <c r="A181" s="46">
        <v>166</v>
      </c>
      <c r="B181" s="47"/>
      <c r="C181" s="48"/>
      <c r="D181" s="48"/>
      <c r="E181" s="48"/>
      <c r="F181" s="48"/>
      <c r="G181" s="48"/>
      <c r="H181" s="48"/>
      <c r="I181" s="49"/>
      <c r="J181" s="59"/>
      <c r="K181" s="59"/>
      <c r="L181" s="59"/>
      <c r="M181" s="59"/>
      <c r="N181" s="59"/>
      <c r="O181" s="59"/>
      <c r="P181" s="59"/>
      <c r="Q181" s="59"/>
      <c r="R181" s="59"/>
      <c r="S181" s="48"/>
      <c r="T181" s="51"/>
      <c r="U181" s="52"/>
      <c r="V181" s="51"/>
      <c r="W181" s="51"/>
      <c r="X181" s="48"/>
      <c r="Y181" s="44"/>
      <c r="Z181" s="208"/>
      <c r="AA181" s="208"/>
      <c r="AB181" s="208"/>
      <c r="AC181" s="208"/>
    </row>
    <row r="182" spans="1:29" s="29" customFormat="1" ht="19.5" customHeight="1">
      <c r="A182" s="46">
        <v>167</v>
      </c>
      <c r="B182" s="47" t="s">
        <v>110</v>
      </c>
      <c r="C182" s="48" t="s">
        <v>111</v>
      </c>
      <c r="D182" s="48"/>
      <c r="E182" s="48"/>
      <c r="F182" s="48"/>
      <c r="G182" s="48"/>
      <c r="H182" s="48"/>
      <c r="I182" s="49"/>
      <c r="J182" s="59"/>
      <c r="K182" s="59"/>
      <c r="L182" s="59"/>
      <c r="M182" s="59"/>
      <c r="N182" s="59"/>
      <c r="O182" s="59"/>
      <c r="P182" s="59"/>
      <c r="Q182" s="59"/>
      <c r="R182" s="59"/>
      <c r="S182" s="48"/>
      <c r="T182" s="51"/>
      <c r="U182" s="52"/>
      <c r="V182" s="51"/>
      <c r="W182" s="51"/>
      <c r="X182" s="48"/>
      <c r="Y182" s="44"/>
      <c r="Z182" s="208"/>
      <c r="AA182" s="208"/>
      <c r="AB182" s="208"/>
      <c r="AC182" s="208"/>
    </row>
    <row r="183" spans="1:29" s="29" customFormat="1" ht="19.5" customHeight="1">
      <c r="A183" s="46">
        <v>168</v>
      </c>
      <c r="B183" s="47"/>
      <c r="C183" s="48"/>
      <c r="D183" s="48" t="s">
        <v>5</v>
      </c>
      <c r="E183" s="48"/>
      <c r="F183" s="48">
        <v>-70324005.74</v>
      </c>
      <c r="G183" s="48">
        <v>-70411552.19</v>
      </c>
      <c r="H183" s="48">
        <v>-70284565.33</v>
      </c>
      <c r="I183" s="48">
        <v>-70382398.02</v>
      </c>
      <c r="J183" s="59">
        <v>-70480070.24</v>
      </c>
      <c r="K183" s="59">
        <v>-70577742.46</v>
      </c>
      <c r="L183" s="59">
        <v>-66867765.4</v>
      </c>
      <c r="M183" s="59">
        <v>-66952882.4</v>
      </c>
      <c r="N183" s="59">
        <v>-67024958.48</v>
      </c>
      <c r="O183" s="59">
        <v>-67109684.36</v>
      </c>
      <c r="P183" s="59">
        <v>-67142536.52</v>
      </c>
      <c r="Q183" s="59">
        <v>-66975012.61</v>
      </c>
      <c r="R183" s="59">
        <v>-66959462.93</v>
      </c>
      <c r="S183" s="48">
        <f>((F183/2)+SUM(G183:Q183)+(R184/2))/12</f>
        <v>-66504103.309999995</v>
      </c>
      <c r="T183" s="51">
        <f>S183/($S$183+$S$190)</f>
        <v>0.9209326134271887</v>
      </c>
      <c r="U183" s="52"/>
      <c r="V183" s="51"/>
      <c r="W183" s="51"/>
      <c r="X183" s="48">
        <f>T183*Forecast!$U$20</f>
        <v>-68819697.03481533</v>
      </c>
      <c r="Y183" s="44" t="s">
        <v>135</v>
      </c>
      <c r="Z183" s="208"/>
      <c r="AA183" s="208"/>
      <c r="AB183" s="208"/>
      <c r="AC183" s="208"/>
    </row>
    <row r="184" spans="1:29" s="29" customFormat="1" ht="19.5" customHeight="1">
      <c r="A184" s="46">
        <v>169</v>
      </c>
      <c r="B184" s="47"/>
      <c r="C184" s="48"/>
      <c r="D184" s="48" t="s">
        <v>6</v>
      </c>
      <c r="E184" s="48"/>
      <c r="F184" s="48">
        <v>-16566350.78</v>
      </c>
      <c r="G184" s="48">
        <v>-16646069.59</v>
      </c>
      <c r="H184" s="48">
        <v>-16639623.46</v>
      </c>
      <c r="I184" s="48">
        <v>-16708026.22</v>
      </c>
      <c r="J184" s="59">
        <v>-16807004.38</v>
      </c>
      <c r="K184" s="59">
        <v>-16708026.22</v>
      </c>
      <c r="L184" s="59">
        <v>-16804553.26</v>
      </c>
      <c r="M184" s="59">
        <v>-16909341.38</v>
      </c>
      <c r="N184" s="59">
        <v>-16957553.43</v>
      </c>
      <c r="O184" s="59">
        <v>-17054901.97</v>
      </c>
      <c r="P184" s="59">
        <v>-17145387.05</v>
      </c>
      <c r="Q184" s="59">
        <v>-17235511.18</v>
      </c>
      <c r="R184" s="59">
        <v>-17356137.68</v>
      </c>
      <c r="S184" s="48">
        <f>((F184/2)+SUM(G184:Q184)+(R185/2))/12</f>
        <v>-34742005.583333336</v>
      </c>
      <c r="T184" s="51"/>
      <c r="U184" s="51">
        <f>S184/($S$184+$S$191)</f>
        <v>0.9999085892796901</v>
      </c>
      <c r="V184" s="51"/>
      <c r="W184" s="51"/>
      <c r="X184" s="48">
        <f>U184*Forecast!$U$21</f>
        <v>-18435883.604787715</v>
      </c>
      <c r="Y184" s="44" t="s">
        <v>136</v>
      </c>
      <c r="Z184" s="208"/>
      <c r="AA184" s="208"/>
      <c r="AB184" s="208"/>
      <c r="AC184" s="208"/>
    </row>
    <row r="185" spans="1:29" s="29" customFormat="1" ht="19.5" customHeight="1">
      <c r="A185" s="46">
        <v>170</v>
      </c>
      <c r="B185" s="47"/>
      <c r="C185" s="48"/>
      <c r="D185" s="48" t="s">
        <v>7</v>
      </c>
      <c r="E185" s="48"/>
      <c r="F185" s="48">
        <v>-418633079</v>
      </c>
      <c r="G185" s="48">
        <v>-420990036.76</v>
      </c>
      <c r="H185" s="48">
        <v>-422742434.45</v>
      </c>
      <c r="I185" s="48">
        <v>-423471087.67</v>
      </c>
      <c r="J185" s="59">
        <v>-425900977.56</v>
      </c>
      <c r="K185" s="59">
        <v>-429848270.55</v>
      </c>
      <c r="L185" s="59">
        <v>-431843591.84</v>
      </c>
      <c r="M185" s="59">
        <v>-434436619.68</v>
      </c>
      <c r="N185" s="59">
        <v>-436861138.24</v>
      </c>
      <c r="O185" s="59">
        <v>-439155276.66</v>
      </c>
      <c r="P185" s="59">
        <v>-441529303.78</v>
      </c>
      <c r="Q185" s="59">
        <v>-443485824.43</v>
      </c>
      <c r="R185" s="59">
        <v>-446009786.94</v>
      </c>
      <c r="S185" s="48">
        <f>((F185/2)+SUM(G185:Q185)+(R186/2))/12</f>
        <v>-416640830.04541665</v>
      </c>
      <c r="T185" s="51"/>
      <c r="U185" s="52"/>
      <c r="V185" s="51">
        <f>S185/($S$185+$S$192)</f>
        <v>0.9995540996371548</v>
      </c>
      <c r="W185" s="51"/>
      <c r="X185" s="48">
        <f>V185*Forecast!$U$22</f>
        <v>-477349695.4014508</v>
      </c>
      <c r="Y185" s="44" t="s">
        <v>137</v>
      </c>
      <c r="Z185" s="208"/>
      <c r="AA185" s="208"/>
      <c r="AB185" s="208"/>
      <c r="AC185" s="208"/>
    </row>
    <row r="186" spans="1:29" s="29" customFormat="1" ht="19.5" customHeight="1">
      <c r="A186" s="46">
        <v>171</v>
      </c>
      <c r="B186" s="47"/>
      <c r="C186" s="48"/>
      <c r="D186" s="48" t="s">
        <v>8</v>
      </c>
      <c r="E186" s="48"/>
      <c r="F186" s="48">
        <v>-78363203.22000001</v>
      </c>
      <c r="G186" s="48">
        <v>-77442958.73000005</v>
      </c>
      <c r="H186" s="48">
        <v>-78148285.01</v>
      </c>
      <c r="I186" s="48">
        <v>-77515741.16000003</v>
      </c>
      <c r="J186" s="59">
        <v>-78232515.51</v>
      </c>
      <c r="K186" s="59">
        <v>-78983666.07</v>
      </c>
      <c r="L186" s="59">
        <v>-79723255.99999999</v>
      </c>
      <c r="M186" s="59">
        <v>-80063837.27</v>
      </c>
      <c r="N186" s="59">
        <v>-78721217.98</v>
      </c>
      <c r="O186" s="59">
        <v>-79446887.10000002</v>
      </c>
      <c r="P186" s="59">
        <v>-80237306.42</v>
      </c>
      <c r="Q186" s="59">
        <v>-80327282.37999995</v>
      </c>
      <c r="R186" s="59">
        <v>-80217718.85000001</v>
      </c>
      <c r="S186" s="48">
        <f>((F186/2)+SUM(G186:Q186)+(R187/2))/12</f>
        <v>-101108009.03666668</v>
      </c>
      <c r="T186" s="51"/>
      <c r="U186" s="52"/>
      <c r="V186" s="51"/>
      <c r="W186" s="51">
        <f>S186/($S$186+$S$193)</f>
        <v>0.9700876207741039</v>
      </c>
      <c r="X186" s="48">
        <f>W186*Forecast!$U$23</f>
        <v>-89749051.07097405</v>
      </c>
      <c r="Y186" s="44" t="s">
        <v>139</v>
      </c>
      <c r="Z186" s="208"/>
      <c r="AA186" s="208"/>
      <c r="AB186" s="208"/>
      <c r="AC186" s="208"/>
    </row>
    <row r="187" spans="1:29" s="29" customFormat="1" ht="19.5" customHeight="1">
      <c r="A187" s="46">
        <v>172</v>
      </c>
      <c r="B187" s="60"/>
      <c r="C187" s="61"/>
      <c r="D187" s="61" t="s">
        <v>4</v>
      </c>
      <c r="E187" s="61"/>
      <c r="F187" s="62">
        <f>SUM(F183:F186)</f>
        <v>-583886638.74</v>
      </c>
      <c r="G187" s="62">
        <f>SUM(G183:G186)</f>
        <v>-585490617.27</v>
      </c>
      <c r="H187" s="62">
        <f>SUM(H183:H186)</f>
        <v>-587814908.25</v>
      </c>
      <c r="I187" s="63">
        <f>SUM(I183:I186)</f>
        <v>-588077253.07</v>
      </c>
      <c r="J187" s="64">
        <v>-591420567.69</v>
      </c>
      <c r="K187" s="64">
        <v>-596117705.3</v>
      </c>
      <c r="L187" s="64">
        <v>-595239166.5</v>
      </c>
      <c r="M187" s="64">
        <v>-598362680.73</v>
      </c>
      <c r="N187" s="64">
        <v>-599564868.13</v>
      </c>
      <c r="O187" s="64">
        <v>-602766750.09</v>
      </c>
      <c r="P187" s="64">
        <v>-606054533.77</v>
      </c>
      <c r="Q187" s="64">
        <v>-608023630.6</v>
      </c>
      <c r="R187" s="59">
        <v>-610543106.4</v>
      </c>
      <c r="S187" s="61">
        <f>SUM(S183:S186)</f>
        <v>-618994947.9754167</v>
      </c>
      <c r="T187" s="51"/>
      <c r="U187" s="52"/>
      <c r="V187" s="51"/>
      <c r="W187" s="51"/>
      <c r="X187" s="61">
        <f>SUM(X183:X186)</f>
        <v>-654354327.1120279</v>
      </c>
      <c r="Y187" s="44"/>
      <c r="Z187" s="208"/>
      <c r="AA187" s="208"/>
      <c r="AB187" s="208"/>
      <c r="AC187" s="208"/>
    </row>
    <row r="188" spans="1:29" s="29" customFormat="1" ht="19.5" customHeight="1">
      <c r="A188" s="46">
        <v>173</v>
      </c>
      <c r="B188" s="48"/>
      <c r="C188" s="48"/>
      <c r="D188" s="48"/>
      <c r="E188" s="48"/>
      <c r="F188" s="48"/>
      <c r="G188" s="48"/>
      <c r="H188" s="48"/>
      <c r="I188" s="49"/>
      <c r="J188" s="59"/>
      <c r="K188" s="59"/>
      <c r="L188" s="59"/>
      <c r="M188" s="59"/>
      <c r="N188" s="59"/>
      <c r="O188" s="59"/>
      <c r="P188" s="59"/>
      <c r="Q188" s="59"/>
      <c r="R188" s="64"/>
      <c r="S188" s="48"/>
      <c r="T188" s="51"/>
      <c r="U188" s="52"/>
      <c r="V188" s="51"/>
      <c r="W188" s="51"/>
      <c r="X188" s="48"/>
      <c r="Y188" s="44"/>
      <c r="Z188" s="208"/>
      <c r="AA188" s="208"/>
      <c r="AB188" s="208"/>
      <c r="AC188" s="208"/>
    </row>
    <row r="189" spans="1:29" s="32" customFormat="1" ht="19.5" customHeight="1">
      <c r="A189" s="46">
        <v>174</v>
      </c>
      <c r="B189" s="47" t="s">
        <v>112</v>
      </c>
      <c r="C189" s="48" t="s">
        <v>113</v>
      </c>
      <c r="D189" s="48"/>
      <c r="E189" s="48"/>
      <c r="F189" s="48"/>
      <c r="G189" s="48"/>
      <c r="H189" s="48"/>
      <c r="I189" s="49"/>
      <c r="J189" s="59"/>
      <c r="K189" s="59"/>
      <c r="L189" s="59"/>
      <c r="M189" s="59"/>
      <c r="N189" s="59"/>
      <c r="O189" s="59"/>
      <c r="P189" s="59"/>
      <c r="Q189" s="59"/>
      <c r="R189" s="59"/>
      <c r="S189" s="48"/>
      <c r="T189" s="51"/>
      <c r="U189" s="48"/>
      <c r="V189" s="88"/>
      <c r="W189" s="88"/>
      <c r="X189" s="48"/>
      <c r="Y189" s="48"/>
      <c r="Z189" s="208"/>
      <c r="AA189" s="208"/>
      <c r="AB189" s="208"/>
      <c r="AC189" s="208"/>
    </row>
    <row r="190" spans="1:29" s="29" customFormat="1" ht="19.5" customHeight="1">
      <c r="A190" s="46">
        <v>175</v>
      </c>
      <c r="B190" s="47"/>
      <c r="C190" s="48"/>
      <c r="D190" s="48" t="s">
        <v>5</v>
      </c>
      <c r="E190" s="48"/>
      <c r="F190" s="48">
        <v>-5946950.71</v>
      </c>
      <c r="G190" s="48">
        <v>-5949040.5</v>
      </c>
      <c r="H190" s="48">
        <v>-5951167.61</v>
      </c>
      <c r="I190" s="48">
        <v>-5953650.17</v>
      </c>
      <c r="J190" s="59">
        <v>-5956127.22</v>
      </c>
      <c r="K190" s="59">
        <v>-5958604.27</v>
      </c>
      <c r="L190" s="59">
        <v>-5958683.29</v>
      </c>
      <c r="M190" s="59">
        <v>-5960575.2</v>
      </c>
      <c r="N190" s="59">
        <v>-5962138.02</v>
      </c>
      <c r="O190" s="59">
        <v>-5964020.07</v>
      </c>
      <c r="P190" s="59">
        <v>-5964593</v>
      </c>
      <c r="Q190" s="59">
        <v>-5964914.14</v>
      </c>
      <c r="R190" s="59">
        <v>-5964410.61</v>
      </c>
      <c r="S190" s="48">
        <f>((F190/2)+SUM(G190:Q190)+(R191/2))/12</f>
        <v>-5709761.570416667</v>
      </c>
      <c r="T190" s="51">
        <f>S190/($S$183+$S$190)</f>
        <v>0.07906738657281132</v>
      </c>
      <c r="U190" s="52"/>
      <c r="V190" s="51"/>
      <c r="W190" s="51"/>
      <c r="X190" s="48">
        <f>T190*Forecast!$U$20</f>
        <v>-5908568.6726043075</v>
      </c>
      <c r="Y190" s="44" t="s">
        <v>135</v>
      </c>
      <c r="Z190" s="208"/>
      <c r="AA190" s="208"/>
      <c r="AB190" s="208"/>
      <c r="AC190" s="208"/>
    </row>
    <row r="191" spans="1:29" s="29" customFormat="1" ht="19.5" customHeight="1">
      <c r="A191" s="46">
        <v>176</v>
      </c>
      <c r="B191" s="47"/>
      <c r="C191" s="48"/>
      <c r="D191" s="48" t="s">
        <v>6</v>
      </c>
      <c r="E191" s="48"/>
      <c r="F191" s="48">
        <v>-300</v>
      </c>
      <c r="G191" s="48">
        <v>-300</v>
      </c>
      <c r="H191" s="48">
        <v>-300</v>
      </c>
      <c r="I191" s="48">
        <v>-300</v>
      </c>
      <c r="J191" s="59">
        <v>-300</v>
      </c>
      <c r="K191" s="59">
        <v>-300</v>
      </c>
      <c r="L191" s="59">
        <v>-300</v>
      </c>
      <c r="M191" s="59">
        <v>-300</v>
      </c>
      <c r="N191" s="59">
        <v>-300</v>
      </c>
      <c r="O191" s="59">
        <v>-300</v>
      </c>
      <c r="P191" s="59">
        <v>-300</v>
      </c>
      <c r="Q191" s="59">
        <v>-300</v>
      </c>
      <c r="R191" s="59">
        <v>-300</v>
      </c>
      <c r="S191" s="48">
        <f>((F191/2)+SUM(G191:Q191)+(R192/2))/12</f>
        <v>-3176.0820833333223</v>
      </c>
      <c r="T191" s="51"/>
      <c r="U191" s="51">
        <f>S191/($S$184+$S$191)</f>
        <v>9.141072030987851E-05</v>
      </c>
      <c r="V191" s="51"/>
      <c r="W191" s="51"/>
      <c r="X191" s="48">
        <f>U191*Forecast!$U$21</f>
        <v>-1685.391462710335</v>
      </c>
      <c r="Y191" s="44" t="s">
        <v>136</v>
      </c>
      <c r="Z191" s="208"/>
      <c r="AA191" s="208"/>
      <c r="AB191" s="208"/>
      <c r="AC191" s="208"/>
    </row>
    <row r="192" spans="1:29" s="29" customFormat="1" ht="19.5" customHeight="1">
      <c r="A192" s="46">
        <v>177</v>
      </c>
      <c r="B192" s="47"/>
      <c r="C192" s="48"/>
      <c r="D192" s="48" t="s">
        <v>7</v>
      </c>
      <c r="E192" s="48"/>
      <c r="F192" s="48">
        <v>-69325.96999999974</v>
      </c>
      <c r="G192" s="48">
        <v>-69325.97000000067</v>
      </c>
      <c r="H192" s="48">
        <v>-69325.96999999974</v>
      </c>
      <c r="I192" s="48">
        <v>-69325.97000000067</v>
      </c>
      <c r="J192" s="59">
        <v>-69325.9700000016</v>
      </c>
      <c r="K192" s="59">
        <v>-69325.97000000067</v>
      </c>
      <c r="L192" s="59">
        <v>-69325.96999999974</v>
      </c>
      <c r="M192" s="59">
        <v>-69325.96999999974</v>
      </c>
      <c r="N192" s="59">
        <v>-69325.97000000067</v>
      </c>
      <c r="O192" s="59">
        <v>-69325.97000000067</v>
      </c>
      <c r="P192" s="59">
        <v>-69325.97000000067</v>
      </c>
      <c r="Q192" s="59">
        <v>-69325.9700000016</v>
      </c>
      <c r="R192" s="59">
        <v>-69325.96999999974</v>
      </c>
      <c r="S192" s="48">
        <f>((F192/2)+SUM(G192:Q192)+(R193/2))/12</f>
        <v>-185863.17375000054</v>
      </c>
      <c r="T192" s="51"/>
      <c r="U192" s="52"/>
      <c r="V192" s="51">
        <f>S192/($S$185+$S$192)</f>
        <v>0.00044590036284522223</v>
      </c>
      <c r="W192" s="51"/>
      <c r="X192" s="48">
        <f>V192*Forecast!$U$22</f>
        <v>-212945.3547945323</v>
      </c>
      <c r="Y192" s="44" t="s">
        <v>137</v>
      </c>
      <c r="Z192" s="208"/>
      <c r="AA192" s="208"/>
      <c r="AB192" s="208"/>
      <c r="AC192" s="208"/>
    </row>
    <row r="193" spans="1:29" s="29" customFormat="1" ht="19.5" customHeight="1">
      <c r="A193" s="46">
        <v>178</v>
      </c>
      <c r="B193" s="47"/>
      <c r="C193" s="48"/>
      <c r="D193" s="48" t="s">
        <v>8</v>
      </c>
      <c r="E193" s="48"/>
      <c r="F193" s="48">
        <v>-2866218.86</v>
      </c>
      <c r="G193" s="48">
        <v>-2866218.86</v>
      </c>
      <c r="H193" s="48">
        <v>-2866218.86</v>
      </c>
      <c r="I193" s="48">
        <v>-2866218.86</v>
      </c>
      <c r="J193" s="59">
        <v>-2866218.86</v>
      </c>
      <c r="K193" s="59">
        <v>-2866218.86</v>
      </c>
      <c r="L193" s="59">
        <v>-2866218.86</v>
      </c>
      <c r="M193" s="59">
        <v>-2866218.86</v>
      </c>
      <c r="N193" s="59">
        <v>-2866218.86</v>
      </c>
      <c r="O193" s="59">
        <v>-2866218.86</v>
      </c>
      <c r="P193" s="59">
        <v>-2866218.86</v>
      </c>
      <c r="Q193" s="59">
        <v>-2866218.86</v>
      </c>
      <c r="R193" s="59">
        <v>-2866218.86</v>
      </c>
      <c r="S193" s="48">
        <f>((F193/2)+SUM(G193:Q193)+(R194/2))/12</f>
        <v>-3117637.0508333333</v>
      </c>
      <c r="T193" s="51"/>
      <c r="U193" s="52"/>
      <c r="V193" s="51"/>
      <c r="W193" s="51">
        <f>S193/($S$186+$S$193)</f>
        <v>0.02991237922589609</v>
      </c>
      <c r="X193" s="48">
        <f>W193*Forecast!$U$23</f>
        <v>-2767386.773430885</v>
      </c>
      <c r="Y193" s="44" t="s">
        <v>139</v>
      </c>
      <c r="Z193" s="213" t="s">
        <v>290</v>
      </c>
      <c r="AA193" s="214" t="s">
        <v>272</v>
      </c>
      <c r="AB193" s="214" t="s">
        <v>284</v>
      </c>
      <c r="AC193" s="214" t="s">
        <v>250</v>
      </c>
    </row>
    <row r="194" spans="1:29" s="29" customFormat="1" ht="19.5" customHeight="1">
      <c r="A194" s="46">
        <v>179</v>
      </c>
      <c r="B194" s="60"/>
      <c r="C194" s="61"/>
      <c r="D194" s="61" t="s">
        <v>4</v>
      </c>
      <c r="E194" s="61"/>
      <c r="F194" s="59">
        <f>SUM(F190:F193)</f>
        <v>-8882795.54</v>
      </c>
      <c r="G194" s="59">
        <f>SUM(G190:G193)</f>
        <v>-8884885.33</v>
      </c>
      <c r="H194" s="59">
        <f>SUM(H190:H193)</f>
        <v>-8887012.44</v>
      </c>
      <c r="I194" s="58">
        <f>SUM(I190:I193)</f>
        <v>-8889495</v>
      </c>
      <c r="J194" s="64">
        <v>-8891972.05</v>
      </c>
      <c r="K194" s="64">
        <v>-8894449.1</v>
      </c>
      <c r="L194" s="64">
        <v>-8894528.12</v>
      </c>
      <c r="M194" s="64">
        <v>-8896420.03</v>
      </c>
      <c r="N194" s="64">
        <v>-8897982.85</v>
      </c>
      <c r="O194" s="64">
        <v>-8899864.9</v>
      </c>
      <c r="P194" s="64">
        <v>-8900437.83</v>
      </c>
      <c r="Q194" s="64">
        <v>-8900758.97</v>
      </c>
      <c r="R194" s="59">
        <v>-8900255.44</v>
      </c>
      <c r="S194" s="48">
        <f>SUM(S190:S193)</f>
        <v>-9016437.877083333</v>
      </c>
      <c r="T194" s="51"/>
      <c r="U194" s="52"/>
      <c r="V194" s="51"/>
      <c r="W194" s="51"/>
      <c r="X194" s="48">
        <f>SUM(X190:X193)</f>
        <v>-8890586.192292435</v>
      </c>
      <c r="Y194" s="44"/>
      <c r="Z194" s="214"/>
      <c r="AA194" s="214"/>
      <c r="AB194" s="214"/>
      <c r="AC194" s="214"/>
    </row>
    <row r="195" spans="1:29" s="33" customFormat="1" ht="19.5" customHeight="1">
      <c r="A195" s="46">
        <v>180</v>
      </c>
      <c r="B195" s="47"/>
      <c r="C195" s="48"/>
      <c r="D195" s="48"/>
      <c r="E195" s="48"/>
      <c r="F195" s="48"/>
      <c r="G195" s="48"/>
      <c r="H195" s="48"/>
      <c r="I195" s="49"/>
      <c r="J195" s="59"/>
      <c r="K195" s="59"/>
      <c r="L195" s="59"/>
      <c r="M195" s="59"/>
      <c r="N195" s="59"/>
      <c r="O195" s="59"/>
      <c r="P195" s="59"/>
      <c r="Q195" s="59"/>
      <c r="R195" s="59"/>
      <c r="S195" s="48"/>
      <c r="T195" s="89"/>
      <c r="U195" s="90"/>
      <c r="V195" s="89"/>
      <c r="W195" s="89"/>
      <c r="X195" s="48"/>
      <c r="Y195" s="91"/>
      <c r="Z195" s="214"/>
      <c r="AA195" s="214"/>
      <c r="AB195" s="214"/>
      <c r="AC195" s="214"/>
    </row>
    <row r="196" spans="1:29" s="29" customFormat="1" ht="19.5" customHeight="1">
      <c r="A196" s="46">
        <v>181</v>
      </c>
      <c r="B196" s="47"/>
      <c r="C196" s="48"/>
      <c r="D196" s="48"/>
      <c r="E196" s="48"/>
      <c r="F196" s="48"/>
      <c r="G196" s="48"/>
      <c r="H196" s="48"/>
      <c r="I196" s="49"/>
      <c r="J196" s="59"/>
      <c r="K196" s="59"/>
      <c r="L196" s="59"/>
      <c r="M196" s="59"/>
      <c r="N196" s="59"/>
      <c r="O196" s="59"/>
      <c r="P196" s="59"/>
      <c r="Q196" s="59"/>
      <c r="R196" s="59"/>
      <c r="S196" s="48"/>
      <c r="T196" s="51"/>
      <c r="U196" s="52"/>
      <c r="V196" s="51"/>
      <c r="W196" s="51"/>
      <c r="X196" s="48"/>
      <c r="Y196" s="44"/>
      <c r="Z196" s="214"/>
      <c r="AA196" s="214"/>
      <c r="AB196" s="214"/>
      <c r="AC196" s="214"/>
    </row>
    <row r="197" spans="1:29" s="29" customFormat="1" ht="19.5" customHeight="1">
      <c r="A197" s="46">
        <v>182</v>
      </c>
      <c r="B197" s="47" t="s">
        <v>144</v>
      </c>
      <c r="C197" s="48"/>
      <c r="D197" s="48"/>
      <c r="E197" s="48"/>
      <c r="F197" s="48"/>
      <c r="G197" s="48"/>
      <c r="H197" s="48"/>
      <c r="I197" s="49"/>
      <c r="J197" s="59"/>
      <c r="K197" s="59"/>
      <c r="L197" s="59"/>
      <c r="M197" s="59"/>
      <c r="N197" s="59"/>
      <c r="O197" s="59"/>
      <c r="P197" s="59"/>
      <c r="Q197" s="59"/>
      <c r="R197" s="59"/>
      <c r="S197" s="48"/>
      <c r="T197" s="88"/>
      <c r="U197" s="52"/>
      <c r="V197" s="51"/>
      <c r="W197" s="51"/>
      <c r="X197" s="48"/>
      <c r="Y197" s="44"/>
      <c r="Z197" s="214"/>
      <c r="AA197" s="214"/>
      <c r="AB197" s="214"/>
      <c r="AC197" s="214"/>
    </row>
    <row r="198" spans="1:29" s="29" customFormat="1" ht="19.5" customHeight="1">
      <c r="A198" s="46">
        <v>183</v>
      </c>
      <c r="B198" s="47"/>
      <c r="C198" s="48"/>
      <c r="D198" s="48" t="s">
        <v>5</v>
      </c>
      <c r="E198" s="48"/>
      <c r="F198" s="48">
        <f aca="true" t="shared" si="2" ref="F198:I199">F153+F169+F183+F190</f>
        <v>13458349.809999995</v>
      </c>
      <c r="G198" s="48">
        <f t="shared" si="2"/>
        <v>13368713.569999993</v>
      </c>
      <c r="H198" s="48">
        <f t="shared" si="2"/>
        <v>13281278.97999999</v>
      </c>
      <c r="I198" s="49">
        <f t="shared" si="2"/>
        <v>13180963.729999991</v>
      </c>
      <c r="J198" s="59">
        <v>13080814.459999993</v>
      </c>
      <c r="K198" s="59">
        <v>12980665.189999994</v>
      </c>
      <c r="L198" s="59">
        <v>12946043.97999999</v>
      </c>
      <c r="M198" s="59">
        <v>12859035.06999999</v>
      </c>
      <c r="N198" s="59">
        <v>12785396.16999999</v>
      </c>
      <c r="O198" s="59">
        <v>12698788.239999987</v>
      </c>
      <c r="P198" s="59">
        <v>12665363.149999991</v>
      </c>
      <c r="Q198" s="59">
        <v>12514722.439999983</v>
      </c>
      <c r="R198" s="59">
        <v>12530775.649999984</v>
      </c>
      <c r="S198" s="48">
        <f>S183+S190</f>
        <v>-72213864.88041666</v>
      </c>
      <c r="T198" s="51"/>
      <c r="U198" s="52"/>
      <c r="V198" s="51"/>
      <c r="W198" s="51"/>
      <c r="X198" s="48">
        <f>X183+X190</f>
        <v>-74728265.70741963</v>
      </c>
      <c r="Y198" s="44"/>
      <c r="Z198" s="214"/>
      <c r="AA198" s="214"/>
      <c r="AB198" s="214"/>
      <c r="AC198" s="214"/>
    </row>
    <row r="199" spans="1:29" s="29" customFormat="1" ht="19.5" customHeight="1">
      <c r="A199" s="46">
        <v>184</v>
      </c>
      <c r="B199" s="47"/>
      <c r="C199" s="48"/>
      <c r="D199" s="48" t="s">
        <v>6</v>
      </c>
      <c r="E199" s="48"/>
      <c r="F199" s="48">
        <f t="shared" si="2"/>
        <v>21175379.470000006</v>
      </c>
      <c r="G199" s="48">
        <f t="shared" si="2"/>
        <v>21173039.560000006</v>
      </c>
      <c r="H199" s="48">
        <f t="shared" si="2"/>
        <v>21165247.089999996</v>
      </c>
      <c r="I199" s="49">
        <f t="shared" si="2"/>
        <v>21387193.03000001</v>
      </c>
      <c r="J199" s="59">
        <v>21220423.08000001</v>
      </c>
      <c r="K199" s="59">
        <v>21397865.000000007</v>
      </c>
      <c r="L199" s="59">
        <v>21496179.360000003</v>
      </c>
      <c r="M199" s="59">
        <v>21491876.86000001</v>
      </c>
      <c r="N199" s="59">
        <v>21438729.879999995</v>
      </c>
      <c r="O199" s="59">
        <v>21667948.800000004</v>
      </c>
      <c r="P199" s="59">
        <v>22229627.899999995</v>
      </c>
      <c r="Q199" s="59">
        <v>22174256.910000004</v>
      </c>
      <c r="R199" s="59">
        <v>22496322.299999997</v>
      </c>
      <c r="S199" s="48">
        <f>S184+S191</f>
        <v>-34745181.66541667</v>
      </c>
      <c r="T199" s="51"/>
      <c r="U199" s="52"/>
      <c r="V199" s="51"/>
      <c r="W199" s="51"/>
      <c r="X199" s="48">
        <f>X184+X191</f>
        <v>-18437568.996250425</v>
      </c>
      <c r="Y199" s="44"/>
      <c r="Z199" s="214"/>
      <c r="AA199" s="214"/>
      <c r="AB199" s="214"/>
      <c r="AC199" s="214"/>
    </row>
    <row r="200" spans="1:29" s="29" customFormat="1" ht="19.5" customHeight="1">
      <c r="A200" s="46">
        <v>185</v>
      </c>
      <c r="B200" s="47"/>
      <c r="C200" s="48"/>
      <c r="D200" s="48" t="s">
        <v>7</v>
      </c>
      <c r="E200" s="48"/>
      <c r="F200" s="48">
        <f>F155+F165+F171+F185+F192</f>
        <v>698682494.098</v>
      </c>
      <c r="G200" s="48">
        <f>G155+G165+G171+G185+G192</f>
        <v>704430930.4300001</v>
      </c>
      <c r="H200" s="48">
        <f>H155+H165+H171+H185+H192</f>
        <v>702406877.8599999</v>
      </c>
      <c r="I200" s="49">
        <f>I155+I165+I171+I185+I192</f>
        <v>725256617.3399997</v>
      </c>
      <c r="J200" s="59">
        <v>715873000.3299997</v>
      </c>
      <c r="K200" s="59">
        <v>723599176.1699998</v>
      </c>
      <c r="L200" s="59">
        <v>726526051.4699998</v>
      </c>
      <c r="M200" s="59">
        <v>728739254.7199998</v>
      </c>
      <c r="N200" s="59">
        <v>726238649.99</v>
      </c>
      <c r="O200" s="59">
        <v>736949582.1999998</v>
      </c>
      <c r="P200" s="59">
        <v>753201684.3700001</v>
      </c>
      <c r="Q200" s="59">
        <v>759438093.9599996</v>
      </c>
      <c r="R200" s="59">
        <v>769251236.7499998</v>
      </c>
      <c r="S200" s="48">
        <f>S185+S192</f>
        <v>-416826693.21916664</v>
      </c>
      <c r="T200" s="51"/>
      <c r="U200" s="52"/>
      <c r="V200" s="51"/>
      <c r="W200" s="51"/>
      <c r="X200" s="48">
        <f>X185+X192</f>
        <v>-477562640.7562454</v>
      </c>
      <c r="Y200" s="44"/>
      <c r="Z200" s="214"/>
      <c r="AA200" s="214"/>
      <c r="AB200" s="214"/>
      <c r="AC200" s="214"/>
    </row>
    <row r="201" spans="1:29" s="29" customFormat="1" ht="19.5" customHeight="1">
      <c r="A201" s="46">
        <v>186</v>
      </c>
      <c r="B201" s="47"/>
      <c r="C201" s="48"/>
      <c r="D201" s="48" t="s">
        <v>8</v>
      </c>
      <c r="E201" s="48"/>
      <c r="F201" s="48">
        <f>F156+F172+F186+F193</f>
        <v>41667154.95999998</v>
      </c>
      <c r="G201" s="48">
        <f>G156+G172+G186+G193</f>
        <v>43409589.78999995</v>
      </c>
      <c r="H201" s="48">
        <f>H156+H172+H186+H193</f>
        <v>42700848.64</v>
      </c>
      <c r="I201" s="49">
        <f>I156+I172+I186+I193</f>
        <v>43662010.22999999</v>
      </c>
      <c r="J201" s="59">
        <v>43120161.67999999</v>
      </c>
      <c r="K201" s="59">
        <v>42782145.730000004</v>
      </c>
      <c r="L201" s="59">
        <v>45856791.23000002</v>
      </c>
      <c r="M201" s="59">
        <v>46080129.150000006</v>
      </c>
      <c r="N201" s="59">
        <v>45619912.55999999</v>
      </c>
      <c r="O201" s="59">
        <v>45054340.49999997</v>
      </c>
      <c r="P201" s="59">
        <v>44845601.52999999</v>
      </c>
      <c r="Q201" s="59">
        <v>44406376.58000004</v>
      </c>
      <c r="R201" s="59">
        <v>43658958.81999999</v>
      </c>
      <c r="S201" s="48">
        <f>S186+S193</f>
        <v>-104225646.0875</v>
      </c>
      <c r="T201" s="51"/>
      <c r="U201" s="52"/>
      <c r="V201" s="51"/>
      <c r="W201" s="51"/>
      <c r="X201" s="48">
        <f>X186+X193</f>
        <v>-92516437.84440494</v>
      </c>
      <c r="Y201" s="44"/>
      <c r="Z201" s="214"/>
      <c r="AA201" s="214"/>
      <c r="AB201" s="214"/>
      <c r="AC201" s="214"/>
    </row>
    <row r="202" spans="1:29" s="33" customFormat="1" ht="19.5" customHeight="1" thickBot="1">
      <c r="A202" s="46">
        <v>187</v>
      </c>
      <c r="B202" s="47"/>
      <c r="C202" s="48"/>
      <c r="D202" s="83"/>
      <c r="E202" s="83"/>
      <c r="F202" s="85"/>
      <c r="G202" s="85"/>
      <c r="H202" s="85"/>
      <c r="I202" s="92"/>
      <c r="J202" s="85"/>
      <c r="K202" s="85"/>
      <c r="L202" s="85"/>
      <c r="M202" s="85"/>
      <c r="N202" s="85"/>
      <c r="O202" s="85"/>
      <c r="P202" s="85"/>
      <c r="Q202" s="85"/>
      <c r="R202" s="85"/>
      <c r="S202" s="83">
        <f>SUM(S198:S201)</f>
        <v>-628011385.8525</v>
      </c>
      <c r="T202" s="86"/>
      <c r="U202" s="87"/>
      <c r="V202" s="86"/>
      <c r="W202" s="86"/>
      <c r="X202" s="83">
        <f>SUM(X198:X201)</f>
        <v>-663244913.3043203</v>
      </c>
      <c r="Y202" s="91" t="s">
        <v>140</v>
      </c>
      <c r="Z202" s="214"/>
      <c r="AA202" s="214"/>
      <c r="AB202" s="214"/>
      <c r="AC202" s="214"/>
    </row>
    <row r="203" spans="1:29" s="29" customFormat="1" ht="19.5" customHeight="1" thickBot="1" thickTop="1">
      <c r="A203" s="46">
        <v>188</v>
      </c>
      <c r="B203" s="47"/>
      <c r="C203" s="48"/>
      <c r="D203" s="48"/>
      <c r="E203" s="48"/>
      <c r="F203" s="48"/>
      <c r="G203" s="48"/>
      <c r="H203" s="48"/>
      <c r="I203" s="49"/>
      <c r="J203" s="59"/>
      <c r="K203" s="59"/>
      <c r="L203" s="59"/>
      <c r="M203" s="59"/>
      <c r="N203" s="59"/>
      <c r="O203" s="59"/>
      <c r="P203" s="59"/>
      <c r="Q203" s="59"/>
      <c r="R203" s="93"/>
      <c r="S203" s="48"/>
      <c r="T203" s="51"/>
      <c r="U203" s="52"/>
      <c r="V203" s="51"/>
      <c r="W203" s="51"/>
      <c r="X203" s="48"/>
      <c r="Y203" s="44"/>
      <c r="Z203" s="214"/>
      <c r="AA203" s="214"/>
      <c r="AB203" s="214"/>
      <c r="AC203" s="214"/>
    </row>
    <row r="204" spans="1:29" s="29" customFormat="1" ht="19.5" customHeight="1" thickTop="1">
      <c r="A204" s="46">
        <v>189</v>
      </c>
      <c r="B204" s="47"/>
      <c r="C204" s="48" t="s">
        <v>114</v>
      </c>
      <c r="D204" s="48"/>
      <c r="E204" s="48"/>
      <c r="F204" s="50">
        <f>SUM(F198:F201)</f>
        <v>774983378.338</v>
      </c>
      <c r="G204" s="50">
        <f>SUM(G198:G201)</f>
        <v>782382273.35</v>
      </c>
      <c r="H204" s="50">
        <f>SUM(H198:H201)</f>
        <v>779554252.5699998</v>
      </c>
      <c r="I204" s="58">
        <f>SUM(I198:I201)</f>
        <v>803486784.3299997</v>
      </c>
      <c r="J204" s="59">
        <v>793294399.5499997</v>
      </c>
      <c r="K204" s="59">
        <v>800759852.0899998</v>
      </c>
      <c r="L204" s="59">
        <v>806825066.0399998</v>
      </c>
      <c r="M204" s="59">
        <v>809170295.8</v>
      </c>
      <c r="N204" s="59">
        <v>806082688.5999999</v>
      </c>
      <c r="O204" s="59">
        <v>816370659.7399998</v>
      </c>
      <c r="P204" s="59">
        <v>832942276.9500002</v>
      </c>
      <c r="Q204" s="59">
        <v>838533449.8899995</v>
      </c>
      <c r="R204" s="59">
        <v>847937293.5199999</v>
      </c>
      <c r="S204" s="48">
        <f>SUM(S198:S202)</f>
        <v>-1256022771.705</v>
      </c>
      <c r="T204" s="51"/>
      <c r="U204" s="52"/>
      <c r="V204" s="51"/>
      <c r="W204" s="51"/>
      <c r="X204" s="48">
        <f>SUM(X198:X202)</f>
        <v>-1326489826.6086407</v>
      </c>
      <c r="Y204" s="44"/>
      <c r="Z204" s="214"/>
      <c r="AA204" s="214"/>
      <c r="AB204" s="214"/>
      <c r="AC204" s="214"/>
    </row>
    <row r="205" spans="1:29" s="29" customFormat="1" ht="19.5" customHeight="1">
      <c r="A205" s="46">
        <v>190</v>
      </c>
      <c r="B205" s="47"/>
      <c r="C205" s="48"/>
      <c r="D205" s="48"/>
      <c r="E205" s="48"/>
      <c r="F205" s="48"/>
      <c r="G205" s="48"/>
      <c r="H205" s="48"/>
      <c r="I205" s="49"/>
      <c r="J205" s="59"/>
      <c r="K205" s="59"/>
      <c r="L205" s="59"/>
      <c r="M205" s="59"/>
      <c r="N205" s="59"/>
      <c r="O205" s="59"/>
      <c r="P205" s="59"/>
      <c r="Q205" s="59"/>
      <c r="R205" s="59"/>
      <c r="S205" s="48"/>
      <c r="T205" s="51"/>
      <c r="U205" s="52"/>
      <c r="V205" s="51"/>
      <c r="W205" s="51"/>
      <c r="X205" s="48"/>
      <c r="Y205" s="44"/>
      <c r="Z205" s="208"/>
      <c r="AA205" s="208"/>
      <c r="AB205" s="208"/>
      <c r="AC205" s="208"/>
    </row>
    <row r="206" spans="1:29" s="29" customFormat="1" ht="19.5" customHeight="1">
      <c r="A206" s="46">
        <v>191</v>
      </c>
      <c r="B206" s="47"/>
      <c r="C206" s="48"/>
      <c r="D206" s="48"/>
      <c r="E206" s="48"/>
      <c r="F206" s="48"/>
      <c r="G206" s="48"/>
      <c r="H206" s="48"/>
      <c r="I206" s="49"/>
      <c r="J206" s="59"/>
      <c r="K206" s="59"/>
      <c r="L206" s="59"/>
      <c r="M206" s="59"/>
      <c r="N206" s="59"/>
      <c r="O206" s="59"/>
      <c r="P206" s="59"/>
      <c r="Q206" s="59"/>
      <c r="R206" s="59"/>
      <c r="S206" s="48"/>
      <c r="T206" s="51"/>
      <c r="U206" s="52"/>
      <c r="V206" s="51"/>
      <c r="W206" s="51"/>
      <c r="X206" s="48"/>
      <c r="Y206" s="44"/>
      <c r="Z206" s="208"/>
      <c r="AA206" s="208"/>
      <c r="AB206" s="208"/>
      <c r="AC206" s="208"/>
    </row>
    <row r="207" spans="1:29" s="29" customFormat="1" ht="19.5" customHeight="1">
      <c r="A207" s="46">
        <v>192</v>
      </c>
      <c r="B207" s="47" t="s">
        <v>121</v>
      </c>
      <c r="C207" s="48"/>
      <c r="D207" s="42"/>
      <c r="E207" s="48"/>
      <c r="F207" s="48"/>
      <c r="G207" s="48"/>
      <c r="H207" s="48"/>
      <c r="I207" s="49"/>
      <c r="J207" s="59"/>
      <c r="K207" s="59"/>
      <c r="L207" s="59"/>
      <c r="M207" s="59"/>
      <c r="N207" s="59"/>
      <c r="O207" s="59"/>
      <c r="P207" s="59"/>
      <c r="Q207" s="59"/>
      <c r="R207" s="59"/>
      <c r="S207" s="48"/>
      <c r="T207" s="51"/>
      <c r="U207" s="52"/>
      <c r="V207" s="51"/>
      <c r="W207" s="51"/>
      <c r="X207" s="48"/>
      <c r="Y207" s="44"/>
      <c r="Z207" s="208"/>
      <c r="AA207" s="208"/>
      <c r="AB207" s="208"/>
      <c r="AC207" s="208"/>
    </row>
    <row r="208" spans="1:29" s="29" customFormat="1" ht="19.5" customHeight="1">
      <c r="A208" s="46">
        <v>193</v>
      </c>
      <c r="B208" s="94"/>
      <c r="C208" s="65"/>
      <c r="D208" s="65"/>
      <c r="E208" s="65"/>
      <c r="F208" s="48"/>
      <c r="G208" s="48"/>
      <c r="H208" s="48"/>
      <c r="I208" s="49"/>
      <c r="J208" s="59"/>
      <c r="K208" s="59"/>
      <c r="L208" s="59"/>
      <c r="M208" s="59"/>
      <c r="N208" s="59"/>
      <c r="O208" s="59"/>
      <c r="P208" s="59"/>
      <c r="Q208" s="59"/>
      <c r="R208" s="64"/>
      <c r="S208" s="48"/>
      <c r="T208" s="51"/>
      <c r="U208" s="52"/>
      <c r="V208" s="51"/>
      <c r="W208" s="51"/>
      <c r="X208" s="48"/>
      <c r="Y208" s="44"/>
      <c r="Z208" s="208"/>
      <c r="AA208" s="208"/>
      <c r="AB208" s="208"/>
      <c r="AC208" s="208"/>
    </row>
    <row r="209" spans="1:29" s="29" customFormat="1" ht="19.5" customHeight="1">
      <c r="A209" s="46">
        <v>194</v>
      </c>
      <c r="B209" s="47">
        <v>190008</v>
      </c>
      <c r="C209" s="95" t="s">
        <v>115</v>
      </c>
      <c r="D209" s="65"/>
      <c r="E209" s="65"/>
      <c r="F209" s="48"/>
      <c r="G209" s="48"/>
      <c r="H209" s="48"/>
      <c r="I209" s="49"/>
      <c r="J209" s="59"/>
      <c r="K209" s="59"/>
      <c r="L209" s="59"/>
      <c r="M209" s="59"/>
      <c r="N209" s="59"/>
      <c r="O209" s="59"/>
      <c r="P209" s="59"/>
      <c r="Q209" s="59"/>
      <c r="R209" s="59"/>
      <c r="S209" s="48"/>
      <c r="T209" s="51"/>
      <c r="U209" s="52"/>
      <c r="V209" s="51"/>
      <c r="W209" s="51"/>
      <c r="X209" s="48"/>
      <c r="Y209" s="44"/>
      <c r="Z209" s="208"/>
      <c r="AA209" s="208"/>
      <c r="AB209" s="208"/>
      <c r="AC209" s="208"/>
    </row>
    <row r="210" spans="1:29" s="29" customFormat="1" ht="19.5" customHeight="1">
      <c r="A210" s="46">
        <v>195</v>
      </c>
      <c r="B210" s="96"/>
      <c r="C210" s="65"/>
      <c r="D210" s="65" t="s">
        <v>5</v>
      </c>
      <c r="E210" s="65"/>
      <c r="F210" s="48">
        <v>0</v>
      </c>
      <c r="G210" s="48">
        <v>0</v>
      </c>
      <c r="H210" s="48">
        <v>0</v>
      </c>
      <c r="I210" s="49">
        <v>0</v>
      </c>
      <c r="J210" s="59">
        <v>0</v>
      </c>
      <c r="K210" s="59">
        <v>0</v>
      </c>
      <c r="L210" s="59">
        <v>0</v>
      </c>
      <c r="M210" s="59">
        <v>0</v>
      </c>
      <c r="N210" s="59">
        <v>0</v>
      </c>
      <c r="O210" s="59">
        <v>0</v>
      </c>
      <c r="P210" s="59">
        <v>0</v>
      </c>
      <c r="Q210" s="59">
        <v>0</v>
      </c>
      <c r="R210" s="59">
        <v>0</v>
      </c>
      <c r="S210" s="48">
        <f>((F210/2)+SUM(G210:Q210)+(R211/2))/12</f>
        <v>2105.4607874999983</v>
      </c>
      <c r="T210" s="51">
        <f>S210/($S$210+$S$217+$S$225+$S$232)</f>
        <v>-0.0003660975418952114</v>
      </c>
      <c r="U210" s="51"/>
      <c r="V210" s="51"/>
      <c r="W210" s="51"/>
      <c r="X210" s="48">
        <f>T210*Forecast!$U$57</f>
        <v>2108.0121914113624</v>
      </c>
      <c r="Y210" s="44" t="s">
        <v>141</v>
      </c>
      <c r="Z210" s="208"/>
      <c r="AA210" s="208"/>
      <c r="AB210" s="208"/>
      <c r="AC210" s="208"/>
    </row>
    <row r="211" spans="1:29" s="29" customFormat="1" ht="19.5" customHeight="1">
      <c r="A211" s="46">
        <v>196</v>
      </c>
      <c r="B211" s="96"/>
      <c r="C211" s="65"/>
      <c r="D211" s="65" t="s">
        <v>6</v>
      </c>
      <c r="E211" s="65"/>
      <c r="F211" s="48">
        <v>0</v>
      </c>
      <c r="G211" s="48">
        <v>40904.944920000125</v>
      </c>
      <c r="H211" s="48">
        <v>40652.44526000001</v>
      </c>
      <c r="I211" s="49">
        <v>51814.38737999999</v>
      </c>
      <c r="J211" s="59">
        <v>51172.72314000007</v>
      </c>
      <c r="K211" s="59">
        <v>51493.55526000003</v>
      </c>
      <c r="L211" s="59">
        <v>51333.13920000005</v>
      </c>
      <c r="M211" s="59">
        <v>51333.13920000005</v>
      </c>
      <c r="N211" s="59">
        <v>51333.13920000005</v>
      </c>
      <c r="O211" s="59">
        <v>51172.723139999885</v>
      </c>
      <c r="P211" s="59">
        <v>51012.307079999904</v>
      </c>
      <c r="Q211" s="59">
        <v>51012.307080000086</v>
      </c>
      <c r="R211" s="59">
        <v>50531.05889999996</v>
      </c>
      <c r="S211" s="48">
        <f>((F211/2)+SUM(G211:Q211)+(R212/2))/12</f>
        <v>110004.13178416668</v>
      </c>
      <c r="T211" s="51"/>
      <c r="U211" s="51">
        <f>S211/($S$211+$S$218+$S$226+$S$233)</f>
        <v>-0.014347495766092063</v>
      </c>
      <c r="V211" s="51"/>
      <c r="W211" s="51"/>
      <c r="X211" s="48">
        <f>U211*Forecast!$U$58</f>
        <v>47988.37906869305</v>
      </c>
      <c r="Y211" s="44" t="s">
        <v>142</v>
      </c>
      <c r="Z211" s="208"/>
      <c r="AA211" s="208"/>
      <c r="AB211" s="208"/>
      <c r="AC211" s="208"/>
    </row>
    <row r="212" spans="1:29" s="29" customFormat="1" ht="19.5" customHeight="1">
      <c r="A212" s="46">
        <v>197</v>
      </c>
      <c r="B212" s="96"/>
      <c r="C212" s="65"/>
      <c r="D212" s="65" t="s">
        <v>7</v>
      </c>
      <c r="E212" s="65"/>
      <c r="F212" s="48">
        <v>0</v>
      </c>
      <c r="G212" s="48">
        <v>1221593.35508</v>
      </c>
      <c r="H212" s="48">
        <v>1221845.85474</v>
      </c>
      <c r="I212" s="49">
        <v>1552346.2126200001</v>
      </c>
      <c r="J212" s="59">
        <v>1552987.87686</v>
      </c>
      <c r="K212" s="59">
        <v>1552667.04474</v>
      </c>
      <c r="L212" s="59">
        <v>1552827.4608</v>
      </c>
      <c r="M212" s="59">
        <v>1552827.4608</v>
      </c>
      <c r="N212" s="59">
        <v>1552827.4608</v>
      </c>
      <c r="O212" s="59">
        <v>1552987.8768600002</v>
      </c>
      <c r="P212" s="59">
        <v>1553148.2929200002</v>
      </c>
      <c r="Q212" s="59">
        <v>1553148.29292</v>
      </c>
      <c r="R212" s="59">
        <v>1553629.5411</v>
      </c>
      <c r="S212" s="48">
        <f>((F212/2)+SUM(G212:Q212)+(R213/2))/12</f>
        <v>1368267.2657616667</v>
      </c>
      <c r="T212" s="51"/>
      <c r="U212" s="52"/>
      <c r="V212" s="51">
        <f>S212/($S$212+$S$219+$S$227+$S$234)</f>
        <v>-0.013344809691259151</v>
      </c>
      <c r="W212" s="51"/>
      <c r="X212" s="48">
        <f>V212*Forecast!$U$59</f>
        <v>1502006.3763089904</v>
      </c>
      <c r="Y212" s="44" t="s">
        <v>150</v>
      </c>
      <c r="Z212" s="208"/>
      <c r="AA212" s="208"/>
      <c r="AB212" s="208"/>
      <c r="AC212" s="208"/>
    </row>
    <row r="213" spans="1:29" s="29" customFormat="1" ht="19.5" customHeight="1">
      <c r="A213" s="46">
        <v>198</v>
      </c>
      <c r="B213" s="96"/>
      <c r="C213" s="65"/>
      <c r="D213" s="65" t="s">
        <v>8</v>
      </c>
      <c r="E213" s="65"/>
      <c r="F213" s="48">
        <v>0</v>
      </c>
      <c r="G213" s="48">
        <v>0</v>
      </c>
      <c r="H213" s="48">
        <v>0</v>
      </c>
      <c r="I213" s="49">
        <v>0</v>
      </c>
      <c r="J213" s="59">
        <v>0</v>
      </c>
      <c r="K213" s="59">
        <v>0</v>
      </c>
      <c r="L213" s="59">
        <v>0</v>
      </c>
      <c r="M213" s="59">
        <v>0</v>
      </c>
      <c r="N213" s="59">
        <v>0</v>
      </c>
      <c r="O213" s="59">
        <v>0</v>
      </c>
      <c r="P213" s="59">
        <v>0</v>
      </c>
      <c r="Q213" s="59">
        <v>0</v>
      </c>
      <c r="R213" s="59">
        <v>0</v>
      </c>
      <c r="S213" s="48">
        <f>((F213/2)+SUM(G213:Q213)+(R214/2))/12</f>
        <v>66840.02500000001</v>
      </c>
      <c r="T213" s="51"/>
      <c r="U213" s="52"/>
      <c r="V213" s="51"/>
      <c r="W213" s="51">
        <f>S213/($S$213+$S$220+$S$228+$S$235)</f>
        <v>-0.01099681723117136</v>
      </c>
      <c r="X213" s="48">
        <f>Forecast!$U$60*W213</f>
        <v>10885.859512085199</v>
      </c>
      <c r="Y213" s="44" t="s">
        <v>151</v>
      </c>
      <c r="Z213" s="208"/>
      <c r="AA213" s="208"/>
      <c r="AB213" s="208"/>
      <c r="AC213" s="208"/>
    </row>
    <row r="214" spans="1:29" s="29" customFormat="1" ht="19.5" customHeight="1">
      <c r="A214" s="46">
        <v>199</v>
      </c>
      <c r="B214" s="96"/>
      <c r="C214" s="65"/>
      <c r="D214" s="65" t="s">
        <v>4</v>
      </c>
      <c r="E214" s="65"/>
      <c r="F214" s="48">
        <f>SUM(F210:F213)</f>
        <v>0</v>
      </c>
      <c r="G214" s="48">
        <f>SUM(G210:G213)</f>
        <v>1262498.3</v>
      </c>
      <c r="H214" s="48">
        <f>SUM(H210:H213)</f>
        <v>1262498.3</v>
      </c>
      <c r="I214" s="49">
        <f>SUM(I210:I213)</f>
        <v>1604160.6</v>
      </c>
      <c r="J214" s="64">
        <v>1604160.6</v>
      </c>
      <c r="K214" s="64">
        <v>1604160.6</v>
      </c>
      <c r="L214" s="64">
        <v>1604160.6</v>
      </c>
      <c r="M214" s="64">
        <v>1604160.6</v>
      </c>
      <c r="N214" s="64">
        <v>1604160.6</v>
      </c>
      <c r="O214" s="64">
        <v>1604160.6</v>
      </c>
      <c r="P214" s="64">
        <v>1604160.6</v>
      </c>
      <c r="Q214" s="64">
        <v>1604160.6</v>
      </c>
      <c r="R214" s="59">
        <v>1604160.6</v>
      </c>
      <c r="S214" s="48">
        <f>((F214/2)+SUM(G214:Q214)+(R215/2))/12</f>
        <v>1413536.8333333333</v>
      </c>
      <c r="T214" s="51"/>
      <c r="U214" s="52"/>
      <c r="V214" s="51"/>
      <c r="W214" s="51"/>
      <c r="X214" s="48">
        <f>SUM(X210:X213)</f>
        <v>1562988.62708118</v>
      </c>
      <c r="Y214" s="44"/>
      <c r="Z214" s="208"/>
      <c r="AA214" s="208"/>
      <c r="AB214" s="208"/>
      <c r="AC214" s="208"/>
    </row>
    <row r="215" spans="1:29" s="29" customFormat="1" ht="19.5" customHeight="1">
      <c r="A215" s="46">
        <v>200</v>
      </c>
      <c r="B215" s="96"/>
      <c r="C215" s="65"/>
      <c r="D215" s="65"/>
      <c r="E215" s="65"/>
      <c r="F215" s="48"/>
      <c r="G215" s="48"/>
      <c r="H215" s="48"/>
      <c r="I215" s="49"/>
      <c r="J215" s="59"/>
      <c r="K215" s="59"/>
      <c r="L215" s="59"/>
      <c r="M215" s="59"/>
      <c r="N215" s="59"/>
      <c r="O215" s="59"/>
      <c r="P215" s="59"/>
      <c r="Q215" s="59"/>
      <c r="R215" s="59"/>
      <c r="S215" s="48"/>
      <c r="T215" s="51"/>
      <c r="U215" s="52"/>
      <c r="V215" s="51"/>
      <c r="W215" s="51"/>
      <c r="X215" s="48"/>
      <c r="Y215" s="44"/>
      <c r="Z215" s="208"/>
      <c r="AA215" s="208"/>
      <c r="AB215" s="208"/>
      <c r="AC215" s="208"/>
    </row>
    <row r="216" spans="1:29" s="29" customFormat="1" ht="19.5" customHeight="1">
      <c r="A216" s="46">
        <v>201</v>
      </c>
      <c r="B216" s="97" t="s">
        <v>116</v>
      </c>
      <c r="C216" s="95" t="s">
        <v>117</v>
      </c>
      <c r="D216" s="65"/>
      <c r="E216" s="65"/>
      <c r="F216" s="48"/>
      <c r="G216" s="48"/>
      <c r="H216" s="48"/>
      <c r="I216" s="49"/>
      <c r="J216" s="59"/>
      <c r="K216" s="59"/>
      <c r="L216" s="59"/>
      <c r="M216" s="59"/>
      <c r="N216" s="59"/>
      <c r="O216" s="59"/>
      <c r="P216" s="59"/>
      <c r="Q216" s="59"/>
      <c r="R216" s="59"/>
      <c r="S216" s="48"/>
      <c r="T216" s="51"/>
      <c r="U216" s="52"/>
      <c r="V216" s="51"/>
      <c r="W216" s="51"/>
      <c r="X216" s="48"/>
      <c r="Y216" s="44"/>
      <c r="Z216" s="208"/>
      <c r="AA216" s="208"/>
      <c r="AB216" s="208"/>
      <c r="AC216" s="208"/>
    </row>
    <row r="217" spans="1:29" s="29" customFormat="1" ht="19.5" customHeight="1">
      <c r="A217" s="46">
        <v>202</v>
      </c>
      <c r="B217" s="98"/>
      <c r="C217" s="65"/>
      <c r="D217" s="65" t="s">
        <v>5</v>
      </c>
      <c r="E217" s="65"/>
      <c r="F217" s="48">
        <v>0</v>
      </c>
      <c r="G217" s="48">
        <v>0</v>
      </c>
      <c r="H217" s="48">
        <v>0</v>
      </c>
      <c r="I217" s="49">
        <v>0</v>
      </c>
      <c r="J217" s="59">
        <v>0</v>
      </c>
      <c r="K217" s="59">
        <v>0</v>
      </c>
      <c r="L217" s="59">
        <v>0</v>
      </c>
      <c r="M217" s="59">
        <v>0</v>
      </c>
      <c r="N217" s="59">
        <v>0</v>
      </c>
      <c r="O217" s="59">
        <v>0</v>
      </c>
      <c r="P217" s="59">
        <v>0</v>
      </c>
      <c r="Q217" s="59">
        <v>0</v>
      </c>
      <c r="R217" s="59">
        <v>0</v>
      </c>
      <c r="S217" s="48">
        <f>((F217/2)+SUM(G217:Q217)+(R218/2))/12</f>
        <v>0</v>
      </c>
      <c r="T217" s="51">
        <f>S217/($S$210+$S$217+$S$225+$S$232)</f>
        <v>0</v>
      </c>
      <c r="U217" s="51"/>
      <c r="V217" s="51"/>
      <c r="W217" s="51"/>
      <c r="X217" s="48">
        <f>T217*Forecast!$U$57</f>
        <v>0</v>
      </c>
      <c r="Y217" s="44" t="s">
        <v>141</v>
      </c>
      <c r="Z217" s="208"/>
      <c r="AA217" s="208"/>
      <c r="AB217" s="208"/>
      <c r="AC217" s="208"/>
    </row>
    <row r="218" spans="1:29" s="29" customFormat="1" ht="19.5" customHeight="1">
      <c r="A218" s="46">
        <v>203</v>
      </c>
      <c r="B218" s="98"/>
      <c r="C218" s="65"/>
      <c r="D218" s="65" t="s">
        <v>6</v>
      </c>
      <c r="E218" s="65"/>
      <c r="F218" s="48">
        <v>0</v>
      </c>
      <c r="G218" s="48">
        <v>0</v>
      </c>
      <c r="H218" s="48">
        <v>0</v>
      </c>
      <c r="I218" s="49">
        <v>0</v>
      </c>
      <c r="J218" s="59">
        <v>0</v>
      </c>
      <c r="K218" s="59">
        <v>0</v>
      </c>
      <c r="L218" s="59">
        <v>0</v>
      </c>
      <c r="M218" s="59">
        <v>0</v>
      </c>
      <c r="N218" s="59">
        <v>0</v>
      </c>
      <c r="O218" s="59">
        <v>0</v>
      </c>
      <c r="P218" s="59">
        <v>0</v>
      </c>
      <c r="Q218" s="59">
        <v>0</v>
      </c>
      <c r="R218" s="59">
        <v>0</v>
      </c>
      <c r="S218" s="48">
        <f>((F218/2)+SUM(G218:Q218)+(R219/2))/12</f>
        <v>5729.145</v>
      </c>
      <c r="T218" s="51"/>
      <c r="U218" s="51">
        <f>S218/($S$211+$S$218+$S$226+$S$233)</f>
        <v>-0.0007472345110827803</v>
      </c>
      <c r="V218" s="51"/>
      <c r="W218" s="51"/>
      <c r="X218" s="48">
        <f>U218*Forecast!$U$58</f>
        <v>2499.2914133347085</v>
      </c>
      <c r="Y218" s="44" t="s">
        <v>142</v>
      </c>
      <c r="Z218" s="208"/>
      <c r="AA218" s="208"/>
      <c r="AB218" s="208"/>
      <c r="AC218" s="208"/>
    </row>
    <row r="219" spans="1:29" s="29" customFormat="1" ht="19.5" customHeight="1">
      <c r="A219" s="46">
        <v>204</v>
      </c>
      <c r="B219" s="98"/>
      <c r="C219" s="65"/>
      <c r="D219" s="65" t="s">
        <v>7</v>
      </c>
      <c r="E219" s="65"/>
      <c r="F219" s="48">
        <v>0</v>
      </c>
      <c r="G219" s="48">
        <v>108214.14</v>
      </c>
      <c r="H219" s="48">
        <v>108214.14</v>
      </c>
      <c r="I219" s="49">
        <v>137499.48</v>
      </c>
      <c r="J219" s="59">
        <v>137499.48</v>
      </c>
      <c r="K219" s="59">
        <v>137499.48</v>
      </c>
      <c r="L219" s="59">
        <v>137499.48</v>
      </c>
      <c r="M219" s="59">
        <v>137499.48</v>
      </c>
      <c r="N219" s="59">
        <v>137499.48</v>
      </c>
      <c r="O219" s="59">
        <v>137499.48</v>
      </c>
      <c r="P219" s="59">
        <v>137499.48</v>
      </c>
      <c r="Q219" s="59">
        <v>137499.48</v>
      </c>
      <c r="R219" s="59">
        <v>137499.48</v>
      </c>
      <c r="S219" s="48">
        <f>((F219/2)+SUM(G219:Q219)+(R220/2))/12</f>
        <v>121160.29999999999</v>
      </c>
      <c r="T219" s="51"/>
      <c r="U219" s="52"/>
      <c r="V219" s="51">
        <f>S219/($S$212+$S$219+$S$227+$S$234)</f>
        <v>-0.0011816851766426027</v>
      </c>
      <c r="W219" s="51"/>
      <c r="X219" s="48">
        <f>V219*Forecast!$U$59</f>
        <v>133002.92107346898</v>
      </c>
      <c r="Y219" s="44" t="s">
        <v>150</v>
      </c>
      <c r="Z219" s="208"/>
      <c r="AA219" s="208"/>
      <c r="AB219" s="208"/>
      <c r="AC219" s="208"/>
    </row>
    <row r="220" spans="1:29" s="29" customFormat="1" ht="19.5" customHeight="1">
      <c r="A220" s="46">
        <v>205</v>
      </c>
      <c r="B220" s="98"/>
      <c r="C220" s="65"/>
      <c r="D220" s="65" t="s">
        <v>8</v>
      </c>
      <c r="E220" s="65"/>
      <c r="F220" s="48">
        <v>0</v>
      </c>
      <c r="G220" s="48">
        <v>0</v>
      </c>
      <c r="H220" s="48">
        <v>0</v>
      </c>
      <c r="I220" s="49">
        <v>0</v>
      </c>
      <c r="J220" s="59">
        <v>0</v>
      </c>
      <c r="K220" s="59">
        <v>0</v>
      </c>
      <c r="L220" s="59">
        <v>0</v>
      </c>
      <c r="M220" s="59">
        <v>0</v>
      </c>
      <c r="N220" s="59">
        <v>0</v>
      </c>
      <c r="O220" s="59">
        <v>0</v>
      </c>
      <c r="P220" s="59">
        <v>0</v>
      </c>
      <c r="Q220" s="59">
        <v>0</v>
      </c>
      <c r="R220" s="59">
        <v>0</v>
      </c>
      <c r="S220" s="48">
        <f>((F220/2)+SUM(G220:Q220)+(R221/2))/12</f>
        <v>5729.145</v>
      </c>
      <c r="T220" s="51"/>
      <c r="U220" s="52"/>
      <c r="V220" s="51"/>
      <c r="W220" s="51">
        <f>S220/($S$213+$S$220+$S$228+$S$235)</f>
        <v>-0.0009425843341004023</v>
      </c>
      <c r="X220" s="48">
        <f>Forecast!$U$60*W220</f>
        <v>933.0736724644455</v>
      </c>
      <c r="Y220" s="44" t="s">
        <v>151</v>
      </c>
      <c r="Z220" s="208"/>
      <c r="AA220" s="208"/>
      <c r="AB220" s="208"/>
      <c r="AC220" s="208"/>
    </row>
    <row r="221" spans="1:29" s="29" customFormat="1" ht="19.5" customHeight="1">
      <c r="A221" s="46">
        <v>206</v>
      </c>
      <c r="B221" s="98"/>
      <c r="C221" s="65"/>
      <c r="D221" s="65" t="s">
        <v>4</v>
      </c>
      <c r="E221" s="65"/>
      <c r="F221" s="48">
        <f>SUM(F217:F220)</f>
        <v>0</v>
      </c>
      <c r="G221" s="48">
        <f>SUM(G217:G220)</f>
        <v>108214.14</v>
      </c>
      <c r="H221" s="48">
        <f>SUM(H217:H220)</f>
        <v>108214.14</v>
      </c>
      <c r="I221" s="49">
        <f>SUM(I217:I220)</f>
        <v>137499.48</v>
      </c>
      <c r="J221" s="64">
        <v>137499.48</v>
      </c>
      <c r="K221" s="64">
        <v>137499.48</v>
      </c>
      <c r="L221" s="64">
        <v>137499.48</v>
      </c>
      <c r="M221" s="64">
        <v>137499.48</v>
      </c>
      <c r="N221" s="64">
        <v>137499.48</v>
      </c>
      <c r="O221" s="64">
        <v>137499.48</v>
      </c>
      <c r="P221" s="64">
        <v>137499.48</v>
      </c>
      <c r="Q221" s="64">
        <v>137499.48</v>
      </c>
      <c r="R221" s="59">
        <v>137499.48</v>
      </c>
      <c r="S221" s="48">
        <f>((F221/2)+SUM(G221:Q221)+(R222/2))/12</f>
        <v>121160.29999999999</v>
      </c>
      <c r="T221" s="51"/>
      <c r="U221" s="52"/>
      <c r="V221" s="51"/>
      <c r="W221" s="51"/>
      <c r="X221" s="48">
        <f>SUM(X217:X220)</f>
        <v>136435.28615926814</v>
      </c>
      <c r="Y221" s="44"/>
      <c r="Z221" s="208"/>
      <c r="AA221" s="208"/>
      <c r="AB221" s="208"/>
      <c r="AC221" s="208"/>
    </row>
    <row r="222" spans="1:29" s="29" customFormat="1" ht="19.5" customHeight="1">
      <c r="A222" s="46">
        <v>207</v>
      </c>
      <c r="B222" s="47"/>
      <c r="C222" s="48"/>
      <c r="D222" s="48"/>
      <c r="E222" s="48"/>
      <c r="F222" s="48"/>
      <c r="G222" s="48"/>
      <c r="H222" s="48"/>
      <c r="I222" s="49"/>
      <c r="J222" s="59"/>
      <c r="K222" s="59"/>
      <c r="L222" s="59"/>
      <c r="M222" s="59"/>
      <c r="N222" s="59"/>
      <c r="O222" s="59"/>
      <c r="P222" s="59"/>
      <c r="Q222" s="59"/>
      <c r="R222" s="59"/>
      <c r="S222" s="48"/>
      <c r="T222" s="51"/>
      <c r="U222" s="52"/>
      <c r="V222" s="51"/>
      <c r="W222" s="51"/>
      <c r="X222" s="48"/>
      <c r="Y222" s="44"/>
      <c r="Z222" s="208"/>
      <c r="AA222" s="208"/>
      <c r="AB222" s="208"/>
      <c r="AC222" s="208"/>
    </row>
    <row r="223" spans="1:29" s="29" customFormat="1" ht="19.5" customHeight="1">
      <c r="A223" s="46">
        <v>208</v>
      </c>
      <c r="B223" s="47"/>
      <c r="C223" s="48"/>
      <c r="D223" s="48"/>
      <c r="E223" s="48"/>
      <c r="F223" s="48"/>
      <c r="G223" s="48"/>
      <c r="H223" s="48"/>
      <c r="I223" s="49"/>
      <c r="J223" s="59"/>
      <c r="K223" s="59"/>
      <c r="L223" s="59"/>
      <c r="M223" s="59"/>
      <c r="N223" s="59"/>
      <c r="O223" s="59"/>
      <c r="P223" s="59"/>
      <c r="Q223" s="59"/>
      <c r="R223" s="59"/>
      <c r="S223" s="48"/>
      <c r="T223" s="51"/>
      <c r="U223" s="52"/>
      <c r="V223" s="51"/>
      <c r="W223" s="51"/>
      <c r="X223" s="48"/>
      <c r="Y223" s="44"/>
      <c r="Z223" s="208"/>
      <c r="AA223" s="208"/>
      <c r="AB223" s="208"/>
      <c r="AC223" s="208"/>
    </row>
    <row r="224" spans="1:29" s="29" customFormat="1" ht="19.5" customHeight="1">
      <c r="A224" s="46">
        <v>209</v>
      </c>
      <c r="B224" s="47">
        <v>2820</v>
      </c>
      <c r="C224" s="48" t="s">
        <v>118</v>
      </c>
      <c r="D224" s="48"/>
      <c r="E224" s="48"/>
      <c r="F224" s="48"/>
      <c r="G224" s="48"/>
      <c r="H224" s="48"/>
      <c r="I224" s="49"/>
      <c r="J224" s="59"/>
      <c r="K224" s="59"/>
      <c r="L224" s="59"/>
      <c r="M224" s="59"/>
      <c r="N224" s="59"/>
      <c r="O224" s="59"/>
      <c r="P224" s="59"/>
      <c r="Q224" s="59"/>
      <c r="R224" s="59"/>
      <c r="S224" s="48"/>
      <c r="T224" s="51"/>
      <c r="U224" s="52"/>
      <c r="V224" s="51"/>
      <c r="W224" s="51"/>
      <c r="X224" s="48"/>
      <c r="Y224" s="44"/>
      <c r="Z224" s="208"/>
      <c r="AA224" s="208"/>
      <c r="AB224" s="208"/>
      <c r="AC224" s="208"/>
    </row>
    <row r="225" spans="1:29" s="29" customFormat="1" ht="19.5" customHeight="1">
      <c r="A225" s="46">
        <v>210</v>
      </c>
      <c r="B225" s="47"/>
      <c r="C225" s="48"/>
      <c r="D225" s="48" t="s">
        <v>5</v>
      </c>
      <c r="E225" s="48"/>
      <c r="F225" s="48">
        <v>-5059763.53</v>
      </c>
      <c r="G225" s="48">
        <v>-4593290.33</v>
      </c>
      <c r="H225" s="48">
        <v>-4587764.47</v>
      </c>
      <c r="I225" s="49">
        <v>-4579948.72</v>
      </c>
      <c r="J225" s="59">
        <v>-4570308.37</v>
      </c>
      <c r="K225" s="59">
        <v>-4560866.72</v>
      </c>
      <c r="L225" s="59">
        <v>-4551079.58</v>
      </c>
      <c r="M225" s="59">
        <v>-4541861.83</v>
      </c>
      <c r="N225" s="59">
        <v>-4532439.78</v>
      </c>
      <c r="O225" s="59">
        <v>-4523329.47</v>
      </c>
      <c r="P225" s="59">
        <v>-4514437.81</v>
      </c>
      <c r="Q225" s="59">
        <v>-4493668.99</v>
      </c>
      <c r="R225" s="59">
        <v>-4504974.28</v>
      </c>
      <c r="S225" s="48">
        <f>((F225/2)+SUM(G225:Q225)+(R226/2))/12</f>
        <v>-4519606.942464166</v>
      </c>
      <c r="T225" s="51">
        <f>S225/($S$210+$S$217+$S$225+$S$232)</f>
        <v>0.785869298441477</v>
      </c>
      <c r="U225" s="51"/>
      <c r="V225" s="51"/>
      <c r="W225" s="51"/>
      <c r="X225" s="48">
        <f>T225*Forecast!$U$57</f>
        <v>-4525083.816172426</v>
      </c>
      <c r="Y225" s="44" t="s">
        <v>141</v>
      </c>
      <c r="Z225" s="208"/>
      <c r="AA225" s="208"/>
      <c r="AB225" s="208"/>
      <c r="AC225" s="208"/>
    </row>
    <row r="226" spans="1:29" s="29" customFormat="1" ht="19.5" customHeight="1">
      <c r="A226" s="46">
        <v>211</v>
      </c>
      <c r="B226" s="47"/>
      <c r="C226" s="48"/>
      <c r="D226" s="48" t="s">
        <v>6</v>
      </c>
      <c r="E226" s="48"/>
      <c r="F226" s="48">
        <v>-3334516.967759002</v>
      </c>
      <c r="G226" s="48">
        <v>-3418990.4773800103</v>
      </c>
      <c r="H226" s="48">
        <v>-3404950.9901540005</v>
      </c>
      <c r="I226" s="49">
        <v>-3300973.3785059997</v>
      </c>
      <c r="J226" s="59">
        <v>-3256104.721089004</v>
      </c>
      <c r="K226" s="59">
        <v>-3268672.154658002</v>
      </c>
      <c r="L226" s="59">
        <v>-3261583.7798400032</v>
      </c>
      <c r="M226" s="59">
        <v>-3269053.563520003</v>
      </c>
      <c r="N226" s="59">
        <v>-3275859.734400003</v>
      </c>
      <c r="O226" s="59">
        <v>-3298189.238860993</v>
      </c>
      <c r="P226" s="59">
        <v>-3306311.170919994</v>
      </c>
      <c r="Q226" s="59">
        <v>-3332017.192548006</v>
      </c>
      <c r="R226" s="59">
        <v>-3312810.9491399974</v>
      </c>
      <c r="S226" s="48">
        <f>((F226/2)+SUM(G226:Q226)+(R227/2))/12</f>
        <v>-7415655.015932128</v>
      </c>
      <c r="T226" s="51"/>
      <c r="U226" s="51">
        <f>S226/($S$211+$S$218+$S$226+$S$233)</f>
        <v>0.967200751628491</v>
      </c>
      <c r="V226" s="51"/>
      <c r="W226" s="51"/>
      <c r="X226" s="48">
        <f>U226*Forecast!$U$58</f>
        <v>-3235017.250492286</v>
      </c>
      <c r="Y226" s="44" t="s">
        <v>142</v>
      </c>
      <c r="Z226" s="213" t="s">
        <v>291</v>
      </c>
      <c r="AA226" s="214" t="s">
        <v>272</v>
      </c>
      <c r="AB226" s="214" t="s">
        <v>284</v>
      </c>
      <c r="AC226" s="214" t="s">
        <v>250</v>
      </c>
    </row>
    <row r="227" spans="1:29" s="29" customFormat="1" ht="19.5" customHeight="1">
      <c r="A227" s="46">
        <v>212</v>
      </c>
      <c r="B227" s="47"/>
      <c r="C227" s="48"/>
      <c r="D227" s="48" t="s">
        <v>7</v>
      </c>
      <c r="E227" s="48"/>
      <c r="F227" s="48">
        <v>-97406176.922241</v>
      </c>
      <c r="G227" s="48">
        <v>-102105406.97262</v>
      </c>
      <c r="H227" s="48">
        <v>-102338868.579846</v>
      </c>
      <c r="I227" s="49">
        <v>-98896344.841494</v>
      </c>
      <c r="J227" s="59">
        <v>-98816143.588911</v>
      </c>
      <c r="K227" s="59">
        <v>-98559120.825342</v>
      </c>
      <c r="L227" s="59">
        <v>-98662909.34016</v>
      </c>
      <c r="M227" s="59">
        <v>-98888870.29648</v>
      </c>
      <c r="N227" s="59">
        <v>-99094756.9656</v>
      </c>
      <c r="O227" s="59">
        <v>-100093322.95113902</v>
      </c>
      <c r="P227" s="59">
        <v>-100665738.22908</v>
      </c>
      <c r="Q227" s="59">
        <v>-101448397.66745201</v>
      </c>
      <c r="R227" s="59">
        <v>-101855790.61086</v>
      </c>
      <c r="S227" s="48">
        <f>((F227/2)+SUM(G227:Q227)+(R228/2))/12</f>
        <v>-95720133.30993706</v>
      </c>
      <c r="T227" s="51"/>
      <c r="U227" s="52"/>
      <c r="V227" s="51">
        <f>S227/($S$212+$S$219+$S$227+$S$234)</f>
        <v>0.9335653893115687</v>
      </c>
      <c r="W227" s="51"/>
      <c r="X227" s="48">
        <f>V227*Forecast!$U$59</f>
        <v>-105076145.69923885</v>
      </c>
      <c r="Y227" s="44" t="s">
        <v>150</v>
      </c>
      <c r="Z227" s="214"/>
      <c r="AA227" s="214"/>
      <c r="AB227" s="214"/>
      <c r="AC227" s="214"/>
    </row>
    <row r="228" spans="1:29" s="29" customFormat="1" ht="19.5" customHeight="1">
      <c r="A228" s="46">
        <v>213</v>
      </c>
      <c r="B228" s="47"/>
      <c r="C228" s="48"/>
      <c r="D228" s="48" t="s">
        <v>8</v>
      </c>
      <c r="E228" s="48"/>
      <c r="F228" s="48">
        <v>-3196190.16</v>
      </c>
      <c r="G228" s="48">
        <v>-1169647.73</v>
      </c>
      <c r="H228" s="48">
        <v>-1161358.95</v>
      </c>
      <c r="I228" s="49">
        <v>-1149635.33</v>
      </c>
      <c r="J228" s="59">
        <v>-1135174.8</v>
      </c>
      <c r="K228" s="59">
        <v>-1121012.32</v>
      </c>
      <c r="L228" s="59">
        <v>-1106331.61</v>
      </c>
      <c r="M228" s="59">
        <v>-1092504.98</v>
      </c>
      <c r="N228" s="59">
        <v>-1078371.91</v>
      </c>
      <c r="O228" s="59">
        <v>-1064706.46</v>
      </c>
      <c r="P228" s="59">
        <v>-1051368.97</v>
      </c>
      <c r="Q228" s="59">
        <v>-1020215.74</v>
      </c>
      <c r="R228" s="59">
        <v>-737262</v>
      </c>
      <c r="S228" s="48">
        <f>((F228/2)+SUM(G228:Q228)+(R229/2))/12</f>
        <v>-5746153.566666666</v>
      </c>
      <c r="T228" s="51"/>
      <c r="U228" s="52"/>
      <c r="V228" s="51"/>
      <c r="W228" s="51">
        <f>S228/($S$213+$S$220+$S$228+$S$235)</f>
        <v>0.9453826588915364</v>
      </c>
      <c r="X228" s="48">
        <f>Forecast!$U$60*W228</f>
        <v>-935843.7622008761</v>
      </c>
      <c r="Y228" s="44" t="s">
        <v>151</v>
      </c>
      <c r="Z228" s="214"/>
      <c r="AA228" s="214"/>
      <c r="AB228" s="214"/>
      <c r="AC228" s="214"/>
    </row>
    <row r="229" spans="1:29" s="29" customFormat="1" ht="19.5" customHeight="1">
      <c r="A229" s="46">
        <v>214</v>
      </c>
      <c r="B229" s="60"/>
      <c r="C229" s="61"/>
      <c r="D229" s="61" t="s">
        <v>4</v>
      </c>
      <c r="E229" s="61"/>
      <c r="F229" s="62">
        <f>SUM(F225:F228)</f>
        <v>-108996647.58</v>
      </c>
      <c r="G229" s="62">
        <f>SUM(G225:G228)</f>
        <v>-111287335.51</v>
      </c>
      <c r="H229" s="62">
        <f>SUM(H225:H228)</f>
        <v>-111492942.99</v>
      </c>
      <c r="I229" s="63">
        <f>SUM(I225:I228)</f>
        <v>-107926902.27</v>
      </c>
      <c r="J229" s="64">
        <v>-107777731.48</v>
      </c>
      <c r="K229" s="64">
        <v>-107509672.02</v>
      </c>
      <c r="L229" s="64">
        <v>-107581904.31</v>
      </c>
      <c r="M229" s="64">
        <v>-107792290.67</v>
      </c>
      <c r="N229" s="64">
        <v>-107981428.39</v>
      </c>
      <c r="O229" s="64">
        <v>-108979548.12</v>
      </c>
      <c r="P229" s="64">
        <v>-109537856.18</v>
      </c>
      <c r="Q229" s="64">
        <v>-110294299.59</v>
      </c>
      <c r="R229" s="59">
        <v>-110410837.84</v>
      </c>
      <c r="S229" s="61">
        <f>SUM(S225:S228)</f>
        <v>-113401548.83500001</v>
      </c>
      <c r="T229" s="51"/>
      <c r="U229" s="52"/>
      <c r="V229" s="51"/>
      <c r="W229" s="51"/>
      <c r="X229" s="61">
        <f>SUM(X225:X228)</f>
        <v>-113772090.52810444</v>
      </c>
      <c r="Y229" s="44"/>
      <c r="Z229" s="214"/>
      <c r="AA229" s="214"/>
      <c r="AB229" s="214"/>
      <c r="AC229" s="214"/>
    </row>
    <row r="230" spans="1:29" s="29" customFormat="1" ht="19.5" customHeight="1">
      <c r="A230" s="46">
        <v>215</v>
      </c>
      <c r="B230" s="47"/>
      <c r="C230" s="48"/>
      <c r="D230" s="48"/>
      <c r="E230" s="48"/>
      <c r="F230" s="48"/>
      <c r="G230" s="48"/>
      <c r="H230" s="48"/>
      <c r="I230" s="49"/>
      <c r="J230" s="59"/>
      <c r="K230" s="59"/>
      <c r="L230" s="59"/>
      <c r="M230" s="59"/>
      <c r="N230" s="59"/>
      <c r="O230" s="59"/>
      <c r="P230" s="59"/>
      <c r="Q230" s="59"/>
      <c r="R230" s="64"/>
      <c r="S230" s="48"/>
      <c r="T230" s="51"/>
      <c r="U230" s="52"/>
      <c r="V230" s="51"/>
      <c r="W230" s="51"/>
      <c r="X230" s="48"/>
      <c r="Y230" s="44"/>
      <c r="Z230" s="214"/>
      <c r="AA230" s="214"/>
      <c r="AB230" s="214"/>
      <c r="AC230" s="214"/>
    </row>
    <row r="231" spans="1:29" s="29" customFormat="1" ht="19.5" customHeight="1">
      <c r="A231" s="46">
        <v>216</v>
      </c>
      <c r="B231" s="47">
        <v>2821</v>
      </c>
      <c r="C231" s="48" t="s">
        <v>119</v>
      </c>
      <c r="D231" s="48"/>
      <c r="E231" s="48"/>
      <c r="F231" s="48"/>
      <c r="G231" s="48"/>
      <c r="H231" s="48"/>
      <c r="I231" s="49"/>
      <c r="J231" s="59"/>
      <c r="K231" s="59"/>
      <c r="L231" s="59"/>
      <c r="M231" s="59"/>
      <c r="N231" s="59"/>
      <c r="O231" s="59"/>
      <c r="P231" s="59"/>
      <c r="Q231" s="59"/>
      <c r="R231" s="59"/>
      <c r="S231" s="48"/>
      <c r="T231" s="51"/>
      <c r="U231" s="52"/>
      <c r="V231" s="51"/>
      <c r="W231" s="51"/>
      <c r="X231" s="48"/>
      <c r="Y231" s="44"/>
      <c r="Z231" s="214"/>
      <c r="AA231" s="214"/>
      <c r="AB231" s="214"/>
      <c r="AC231" s="214"/>
    </row>
    <row r="232" spans="1:29" s="29" customFormat="1" ht="19.5" customHeight="1">
      <c r="A232" s="46">
        <v>217</v>
      </c>
      <c r="B232" s="47"/>
      <c r="C232" s="48"/>
      <c r="D232" s="48" t="s">
        <v>5</v>
      </c>
      <c r="E232" s="48"/>
      <c r="F232" s="48">
        <v>-1320524.14</v>
      </c>
      <c r="G232" s="48">
        <v>-1320524.14</v>
      </c>
      <c r="H232" s="48">
        <v>-1282230.47</v>
      </c>
      <c r="I232" s="49">
        <v>-1282230.47</v>
      </c>
      <c r="J232" s="59">
        <v>-1282230.47</v>
      </c>
      <c r="K232" s="59">
        <v>-1282230.47</v>
      </c>
      <c r="L232" s="59">
        <v>-1282230.47</v>
      </c>
      <c r="M232" s="59">
        <v>-1282230.47</v>
      </c>
      <c r="N232" s="59">
        <v>-1282230.47</v>
      </c>
      <c r="O232" s="59">
        <v>-1282230.47</v>
      </c>
      <c r="P232" s="59">
        <v>-1282230.47</v>
      </c>
      <c r="Q232" s="59">
        <v>-1282230.47</v>
      </c>
      <c r="R232" s="59">
        <v>-1282230.47</v>
      </c>
      <c r="S232" s="48">
        <f>((F232/2)+SUM(G232:Q232)+(R233/2))/12</f>
        <v>-1233590.909166667</v>
      </c>
      <c r="T232" s="51">
        <f>S232/($S$210+$S$217+$S$225+$S$232)</f>
        <v>0.21449679910041833</v>
      </c>
      <c r="U232" s="52"/>
      <c r="V232" s="51"/>
      <c r="W232" s="51"/>
      <c r="X232" s="48">
        <f>T232*Forecast!$U$57</f>
        <v>-1235085.7784557824</v>
      </c>
      <c r="Y232" s="44" t="s">
        <v>141</v>
      </c>
      <c r="Z232" s="214"/>
      <c r="AA232" s="214"/>
      <c r="AB232" s="214"/>
      <c r="AC232" s="214"/>
    </row>
    <row r="233" spans="1:29" s="29" customFormat="1" ht="19.5" customHeight="1">
      <c r="A233" s="46">
        <v>218</v>
      </c>
      <c r="B233" s="47"/>
      <c r="C233" s="48"/>
      <c r="D233" s="48" t="s">
        <v>6</v>
      </c>
      <c r="E233" s="48"/>
      <c r="F233" s="48">
        <v>0</v>
      </c>
      <c r="G233" s="48">
        <v>0</v>
      </c>
      <c r="H233" s="48">
        <v>0</v>
      </c>
      <c r="I233" s="49">
        <v>0</v>
      </c>
      <c r="J233" s="59">
        <v>0</v>
      </c>
      <c r="K233" s="59">
        <v>0</v>
      </c>
      <c r="L233" s="59">
        <v>0</v>
      </c>
      <c r="M233" s="59">
        <v>0</v>
      </c>
      <c r="N233" s="59">
        <v>0</v>
      </c>
      <c r="O233" s="59">
        <v>0</v>
      </c>
      <c r="P233" s="59">
        <v>0</v>
      </c>
      <c r="Q233" s="59">
        <v>0</v>
      </c>
      <c r="R233" s="59">
        <v>0</v>
      </c>
      <c r="S233" s="48">
        <f>((F233/2)+SUM(G233:Q233)+(R234/2))/12</f>
        <v>-367209.41583333333</v>
      </c>
      <c r="T233" s="51"/>
      <c r="U233" s="51">
        <f>S233/($S$211+$S$218+$S$226+$S$233)</f>
        <v>0.04789397864868391</v>
      </c>
      <c r="V233" s="51"/>
      <c r="W233" s="51"/>
      <c r="X233" s="48">
        <f>U233*Forecast!$U$58</f>
        <v>-160192.025143002</v>
      </c>
      <c r="Y233" s="44" t="s">
        <v>142</v>
      </c>
      <c r="Z233" s="214"/>
      <c r="AA233" s="214"/>
      <c r="AB233" s="214"/>
      <c r="AC233" s="214"/>
    </row>
    <row r="234" spans="1:29" s="29" customFormat="1" ht="19.5" customHeight="1">
      <c r="A234" s="46">
        <v>219</v>
      </c>
      <c r="B234" s="47"/>
      <c r="C234" s="48"/>
      <c r="D234" s="48" t="s">
        <v>7</v>
      </c>
      <c r="E234" s="48"/>
      <c r="F234" s="48">
        <v>-8490132.349999998</v>
      </c>
      <c r="G234" s="48">
        <v>-8655797.2</v>
      </c>
      <c r="H234" s="48">
        <v>-8913563.2</v>
      </c>
      <c r="I234" s="49">
        <v>-8607902.57</v>
      </c>
      <c r="J234" s="59">
        <v>-8595116.5</v>
      </c>
      <c r="K234" s="59">
        <v>-8572139.98</v>
      </c>
      <c r="L234" s="59">
        <v>-8578331.32</v>
      </c>
      <c r="M234" s="59">
        <v>-8596364.44</v>
      </c>
      <c r="N234" s="59">
        <v>-8612576.24</v>
      </c>
      <c r="O234" s="59">
        <v>-8698129.36</v>
      </c>
      <c r="P234" s="59">
        <v>-8745984.34</v>
      </c>
      <c r="Q234" s="59">
        <v>-8810822.35</v>
      </c>
      <c r="R234" s="59">
        <v>-8813025.98</v>
      </c>
      <c r="S234" s="48">
        <f>((F234/2)+SUM(G234:Q234)+(R235/2))/12</f>
        <v>-8301087.32125</v>
      </c>
      <c r="T234" s="51"/>
      <c r="U234" s="52"/>
      <c r="V234" s="51">
        <f>S234/($S$212+$S$219+$S$227+$S$234)</f>
        <v>0.08096110555633303</v>
      </c>
      <c r="W234" s="51"/>
      <c r="X234" s="48">
        <f>V234*Forecast!$U$59</f>
        <v>-9112463.916086275</v>
      </c>
      <c r="Y234" s="44" t="s">
        <v>150</v>
      </c>
      <c r="Z234" s="214"/>
      <c r="AA234" s="214"/>
      <c r="AB234" s="214"/>
      <c r="AC234" s="214"/>
    </row>
    <row r="235" spans="1:29" s="29" customFormat="1" ht="19.5" customHeight="1">
      <c r="A235" s="46">
        <v>220</v>
      </c>
      <c r="B235" s="47"/>
      <c r="C235" s="48"/>
      <c r="D235" s="48" t="s">
        <v>8</v>
      </c>
      <c r="E235" s="48"/>
      <c r="F235" s="48">
        <v>-133677.38</v>
      </c>
      <c r="G235" s="48">
        <v>-133677.38</v>
      </c>
      <c r="H235" s="48">
        <v>37491.64</v>
      </c>
      <c r="I235" s="49">
        <v>37491.64</v>
      </c>
      <c r="J235" s="59">
        <v>37491.64</v>
      </c>
      <c r="K235" s="59">
        <v>37491.64</v>
      </c>
      <c r="L235" s="59">
        <v>37491.64</v>
      </c>
      <c r="M235" s="59">
        <v>37491.64</v>
      </c>
      <c r="N235" s="59">
        <v>37491.64</v>
      </c>
      <c r="O235" s="59">
        <v>37491.64</v>
      </c>
      <c r="P235" s="59">
        <v>37491.64</v>
      </c>
      <c r="Q235" s="59">
        <v>37491.64</v>
      </c>
      <c r="R235" s="59">
        <v>37491.64</v>
      </c>
      <c r="S235" s="48">
        <f>((F235/2)+SUM(G235:Q235)+(R236/2))/12</f>
        <v>-404540.17291666666</v>
      </c>
      <c r="T235" s="51">
        <f>SUM(T225:T232)</f>
        <v>1.0003660975418953</v>
      </c>
      <c r="U235" s="52"/>
      <c r="V235" s="51"/>
      <c r="W235" s="51">
        <f>S235/($S$213+$S$220+$S$228+$S$235)</f>
        <v>0.0665567426737354</v>
      </c>
      <c r="X235" s="48">
        <f>Forecast!$U$60*W235</f>
        <v>-65885.18614954865</v>
      </c>
      <c r="Y235" s="44" t="s">
        <v>151</v>
      </c>
      <c r="Z235" s="214"/>
      <c r="AA235" s="214"/>
      <c r="AB235" s="214"/>
      <c r="AC235" s="214"/>
    </row>
    <row r="236" spans="1:29" s="29" customFormat="1" ht="19.5" customHeight="1">
      <c r="A236" s="46">
        <v>221</v>
      </c>
      <c r="B236" s="60"/>
      <c r="C236" s="61"/>
      <c r="D236" s="61" t="s">
        <v>4</v>
      </c>
      <c r="E236" s="61"/>
      <c r="F236" s="62">
        <f>SUM(F232:F235)</f>
        <v>-9944333.87</v>
      </c>
      <c r="G236" s="62">
        <f>SUM(G232:G235)</f>
        <v>-10109998.72</v>
      </c>
      <c r="H236" s="62">
        <f>SUM(H232:H235)</f>
        <v>-10158302.03</v>
      </c>
      <c r="I236" s="63">
        <f>SUM(I232:I235)</f>
        <v>-9852641.4</v>
      </c>
      <c r="J236" s="64">
        <v>-9839855.33</v>
      </c>
      <c r="K236" s="64">
        <v>-9816878.81</v>
      </c>
      <c r="L236" s="64">
        <v>-9823070.15</v>
      </c>
      <c r="M236" s="64">
        <v>-9841103.27</v>
      </c>
      <c r="N236" s="64">
        <v>-9857315.07</v>
      </c>
      <c r="O236" s="64">
        <v>-9942868.19</v>
      </c>
      <c r="P236" s="64">
        <v>-9990723.17</v>
      </c>
      <c r="Q236" s="64">
        <v>-10055561.18</v>
      </c>
      <c r="R236" s="59">
        <v>-10057764.81</v>
      </c>
      <c r="S236" s="61">
        <f>SUM(S232:S235)</f>
        <v>-10306427.819166668</v>
      </c>
      <c r="T236" s="51"/>
      <c r="U236" s="52"/>
      <c r="V236" s="51"/>
      <c r="W236" s="51"/>
      <c r="X236" s="61">
        <f>SUM(X232:X235)</f>
        <v>-10573626.905834608</v>
      </c>
      <c r="Y236" s="44"/>
      <c r="Z236" s="214"/>
      <c r="AA236" s="214"/>
      <c r="AB236" s="214"/>
      <c r="AC236" s="214"/>
    </row>
    <row r="237" spans="1:29" s="29" customFormat="1" ht="19.5" customHeight="1">
      <c r="A237" s="46">
        <v>222</v>
      </c>
      <c r="B237" s="47"/>
      <c r="C237" s="48"/>
      <c r="D237" s="48"/>
      <c r="E237" s="48"/>
      <c r="F237" s="48"/>
      <c r="G237" s="48"/>
      <c r="H237" s="48"/>
      <c r="I237" s="49"/>
      <c r="J237" s="59"/>
      <c r="K237" s="59"/>
      <c r="L237" s="59"/>
      <c r="M237" s="59"/>
      <c r="N237" s="59"/>
      <c r="O237" s="59"/>
      <c r="P237" s="59"/>
      <c r="Q237" s="59"/>
      <c r="R237" s="64"/>
      <c r="S237" s="55"/>
      <c r="T237" s="51"/>
      <c r="U237" s="52"/>
      <c r="V237" s="51"/>
      <c r="W237" s="51"/>
      <c r="X237" s="55"/>
      <c r="Y237" s="44"/>
      <c r="Z237" s="214"/>
      <c r="AA237" s="214"/>
      <c r="AB237" s="214"/>
      <c r="AC237" s="214"/>
    </row>
    <row r="238" spans="1:29" s="29" customFormat="1" ht="19.5" customHeight="1" thickBot="1">
      <c r="A238" s="46">
        <v>223</v>
      </c>
      <c r="B238" s="47" t="s">
        <v>145</v>
      </c>
      <c r="C238" s="48"/>
      <c r="D238" s="48"/>
      <c r="E238" s="48"/>
      <c r="F238" s="48"/>
      <c r="G238" s="48"/>
      <c r="H238" s="48"/>
      <c r="I238" s="49"/>
      <c r="J238" s="93"/>
      <c r="K238" s="93"/>
      <c r="L238" s="93"/>
      <c r="M238" s="93"/>
      <c r="N238" s="93"/>
      <c r="O238" s="93"/>
      <c r="P238" s="93"/>
      <c r="Q238" s="93"/>
      <c r="R238" s="64"/>
      <c r="S238" s="48"/>
      <c r="T238" s="51"/>
      <c r="U238" s="52"/>
      <c r="V238" s="51"/>
      <c r="W238" s="51"/>
      <c r="X238" s="48"/>
      <c r="Y238" s="44"/>
      <c r="Z238" s="208"/>
      <c r="AA238" s="208"/>
      <c r="AB238" s="208"/>
      <c r="AC238" s="208"/>
    </row>
    <row r="239" spans="1:29" s="29" customFormat="1" ht="19.5" customHeight="1" thickTop="1">
      <c r="A239" s="46">
        <v>224</v>
      </c>
      <c r="B239" s="45"/>
      <c r="C239" s="42"/>
      <c r="D239" s="48" t="s">
        <v>5</v>
      </c>
      <c r="E239" s="42"/>
      <c r="F239" s="42"/>
      <c r="G239" s="42"/>
      <c r="H239" s="42"/>
      <c r="I239" s="43"/>
      <c r="J239" s="65"/>
      <c r="K239" s="65"/>
      <c r="L239" s="65"/>
      <c r="M239" s="65"/>
      <c r="N239" s="65"/>
      <c r="O239" s="65"/>
      <c r="P239" s="65"/>
      <c r="Q239" s="65"/>
      <c r="R239" s="65"/>
      <c r="S239" s="43">
        <f>S232+S225+S217+S210</f>
        <v>-5751092.390843333</v>
      </c>
      <c r="T239" s="51"/>
      <c r="U239" s="52"/>
      <c r="V239" s="51"/>
      <c r="W239" s="51"/>
      <c r="X239" s="43">
        <f>X232+X225+X217+X210</f>
        <v>-5758061.582436797</v>
      </c>
      <c r="Y239" s="44"/>
      <c r="Z239" s="208"/>
      <c r="AA239" s="208"/>
      <c r="AB239" s="208"/>
      <c r="AC239" s="208"/>
    </row>
    <row r="240" spans="1:29" s="29" customFormat="1" ht="19.5" customHeight="1">
      <c r="A240" s="46">
        <v>225</v>
      </c>
      <c r="B240" s="45"/>
      <c r="C240" s="42"/>
      <c r="D240" s="48" t="s">
        <v>6</v>
      </c>
      <c r="E240" s="42"/>
      <c r="F240" s="42"/>
      <c r="G240" s="42"/>
      <c r="H240" s="42"/>
      <c r="I240" s="43"/>
      <c r="J240" s="65"/>
      <c r="K240" s="65"/>
      <c r="L240" s="65"/>
      <c r="M240" s="65"/>
      <c r="N240" s="65"/>
      <c r="O240" s="65"/>
      <c r="P240" s="65"/>
      <c r="Q240" s="65"/>
      <c r="R240" s="65"/>
      <c r="S240" s="43">
        <f>S233+S226+S218+S211</f>
        <v>-7667131.154981295</v>
      </c>
      <c r="T240" s="51"/>
      <c r="U240" s="52"/>
      <c r="V240" s="51"/>
      <c r="W240" s="51"/>
      <c r="X240" s="43">
        <f>X233+X226+X218+X211</f>
        <v>-3344721.6051532603</v>
      </c>
      <c r="Y240" s="44"/>
      <c r="Z240" s="208"/>
      <c r="AA240" s="208"/>
      <c r="AB240" s="208"/>
      <c r="AC240" s="208"/>
    </row>
    <row r="241" spans="1:29" s="29" customFormat="1" ht="19.5" customHeight="1">
      <c r="A241" s="46">
        <v>226</v>
      </c>
      <c r="B241" s="45"/>
      <c r="C241" s="42"/>
      <c r="D241" s="48" t="s">
        <v>7</v>
      </c>
      <c r="E241" s="42"/>
      <c r="F241" s="42"/>
      <c r="G241" s="42"/>
      <c r="H241" s="42"/>
      <c r="I241" s="43"/>
      <c r="J241" s="65"/>
      <c r="K241" s="65"/>
      <c r="L241" s="65"/>
      <c r="M241" s="65"/>
      <c r="N241" s="65"/>
      <c r="O241" s="65"/>
      <c r="P241" s="65"/>
      <c r="Q241" s="65"/>
      <c r="R241" s="65"/>
      <c r="S241" s="43">
        <f>S234+S227+S219+S212</f>
        <v>-102531793.0654254</v>
      </c>
      <c r="T241" s="51"/>
      <c r="U241" s="52"/>
      <c r="V241" s="51"/>
      <c r="W241" s="51"/>
      <c r="X241" s="43">
        <f>X234+X227+X219+X212</f>
        <v>-112553600.31794266</v>
      </c>
      <c r="Y241" s="44"/>
      <c r="Z241" s="208"/>
      <c r="AA241" s="208"/>
      <c r="AB241" s="208"/>
      <c r="AC241" s="208"/>
    </row>
    <row r="242" spans="1:29" s="29" customFormat="1" ht="19.5" customHeight="1">
      <c r="A242" s="46">
        <v>227</v>
      </c>
      <c r="B242" s="45"/>
      <c r="C242" s="42"/>
      <c r="D242" s="48" t="s">
        <v>8</v>
      </c>
      <c r="E242" s="99"/>
      <c r="F242" s="99"/>
      <c r="G242" s="99"/>
      <c r="H242" s="99"/>
      <c r="I242" s="56"/>
      <c r="J242" s="57"/>
      <c r="K242" s="57"/>
      <c r="L242" s="57"/>
      <c r="M242" s="57"/>
      <c r="N242" s="57"/>
      <c r="O242" s="57"/>
      <c r="P242" s="57"/>
      <c r="Q242" s="57"/>
      <c r="R242" s="57"/>
      <c r="S242" s="56">
        <f>S235+S228+S220+S213</f>
        <v>-6078124.569583333</v>
      </c>
      <c r="T242" s="100"/>
      <c r="U242" s="101"/>
      <c r="V242" s="100"/>
      <c r="W242" s="100"/>
      <c r="X242" s="56">
        <f>X235+X228+X220+X213</f>
        <v>-989910.0151658751</v>
      </c>
      <c r="Y242" s="44"/>
      <c r="Z242" s="208"/>
      <c r="AA242" s="208"/>
      <c r="AB242" s="208"/>
      <c r="AC242" s="208"/>
    </row>
    <row r="243" spans="1:29" s="29" customFormat="1" ht="19.5" customHeight="1" thickBot="1">
      <c r="A243" s="46">
        <v>228</v>
      </c>
      <c r="B243" s="45"/>
      <c r="C243" s="42"/>
      <c r="D243" s="83" t="s">
        <v>4</v>
      </c>
      <c r="E243" s="102"/>
      <c r="F243" s="102"/>
      <c r="G243" s="102"/>
      <c r="H243" s="102"/>
      <c r="I243" s="84"/>
      <c r="J243" s="85"/>
      <c r="K243" s="85"/>
      <c r="L243" s="85"/>
      <c r="M243" s="85"/>
      <c r="N243" s="85"/>
      <c r="O243" s="85"/>
      <c r="P243" s="85"/>
      <c r="Q243" s="85"/>
      <c r="R243" s="85"/>
      <c r="S243" s="84">
        <f>SUM(S239:S242)</f>
        <v>-122028141.18083335</v>
      </c>
      <c r="T243" s="103"/>
      <c r="U243" s="103"/>
      <c r="V243" s="103"/>
      <c r="W243" s="103"/>
      <c r="X243" s="84">
        <f>SUM(X239:X242)</f>
        <v>-122646293.5206986</v>
      </c>
      <c r="Y243" s="44" t="s">
        <v>158</v>
      </c>
      <c r="Z243" s="208"/>
      <c r="AA243" s="208"/>
      <c r="AB243" s="208"/>
      <c r="AC243" s="208"/>
    </row>
    <row r="244" spans="1:25" s="29" customFormat="1" ht="19.5" customHeight="1" thickTop="1">
      <c r="A244" s="46"/>
      <c r="B244" s="45"/>
      <c r="C244" s="42"/>
      <c r="D244" s="48"/>
      <c r="E244" s="104"/>
      <c r="F244" s="104"/>
      <c r="G244" s="104"/>
      <c r="H244" s="104"/>
      <c r="I244" s="49"/>
      <c r="J244" s="59"/>
      <c r="K244" s="59"/>
      <c r="L244" s="59"/>
      <c r="M244" s="59"/>
      <c r="N244" s="59"/>
      <c r="O244" s="59"/>
      <c r="P244" s="59"/>
      <c r="Q244" s="59"/>
      <c r="R244" s="59"/>
      <c r="S244" s="49"/>
      <c r="T244" s="105"/>
      <c r="U244" s="105"/>
      <c r="V244" s="105"/>
      <c r="W244" s="105"/>
      <c r="X244" s="49"/>
      <c r="Y244" s="44"/>
    </row>
    <row r="245" spans="1:25" s="29" customFormat="1" ht="19.5" customHeight="1">
      <c r="A245" s="46"/>
      <c r="B245" s="45" t="s">
        <v>122</v>
      </c>
      <c r="C245" s="42"/>
      <c r="D245" s="48"/>
      <c r="E245" s="42"/>
      <c r="F245" s="42"/>
      <c r="G245" s="42"/>
      <c r="H245" s="42"/>
      <c r="I245" s="43"/>
      <c r="J245" s="65"/>
      <c r="K245" s="65"/>
      <c r="L245" s="65"/>
      <c r="M245" s="65"/>
      <c r="N245" s="65"/>
      <c r="O245" s="65"/>
      <c r="P245" s="65"/>
      <c r="Q245" s="65"/>
      <c r="R245" s="65"/>
      <c r="S245" s="43"/>
      <c r="T245" s="106"/>
      <c r="U245" s="106"/>
      <c r="V245" s="106"/>
      <c r="W245" s="106"/>
      <c r="X245" s="43"/>
      <c r="Y245" s="44"/>
    </row>
    <row r="246" spans="1:25" s="29" customFormat="1" ht="19.5" customHeight="1">
      <c r="A246" s="42"/>
      <c r="B246" s="45" t="s">
        <v>126</v>
      </c>
      <c r="C246" s="42"/>
      <c r="D246" s="42"/>
      <c r="E246" s="42"/>
      <c r="F246" s="42"/>
      <c r="G246" s="42"/>
      <c r="H246" s="42"/>
      <c r="I246" s="43"/>
      <c r="J246" s="65"/>
      <c r="K246" s="65"/>
      <c r="L246" s="65"/>
      <c r="M246" s="65"/>
      <c r="N246" s="65"/>
      <c r="O246" s="65"/>
      <c r="P246" s="65"/>
      <c r="Q246" s="65"/>
      <c r="R246" s="65"/>
      <c r="S246" s="42"/>
      <c r="T246" s="51"/>
      <c r="U246" s="52"/>
      <c r="V246" s="51"/>
      <c r="W246" s="51"/>
      <c r="X246" s="42"/>
      <c r="Y246" s="44"/>
    </row>
    <row r="247" spans="1:25" s="29" customFormat="1" ht="19.5" customHeight="1">
      <c r="A247" s="42"/>
      <c r="B247" s="45" t="s">
        <v>127</v>
      </c>
      <c r="C247" s="42"/>
      <c r="D247" s="42"/>
      <c r="E247" s="42"/>
      <c r="F247" s="42"/>
      <c r="G247" s="42"/>
      <c r="H247" s="42"/>
      <c r="I247" s="43"/>
      <c r="J247" s="65"/>
      <c r="K247" s="65"/>
      <c r="L247" s="65"/>
      <c r="M247" s="65"/>
      <c r="N247" s="65"/>
      <c r="O247" s="65"/>
      <c r="P247" s="65"/>
      <c r="Q247" s="65"/>
      <c r="R247" s="65"/>
      <c r="S247" s="42"/>
      <c r="T247" s="51"/>
      <c r="U247" s="52"/>
      <c r="V247" s="51"/>
      <c r="W247" s="51"/>
      <c r="X247" s="42"/>
      <c r="Y247" s="44"/>
    </row>
    <row r="248" spans="1:25" s="29" customFormat="1" ht="19.5" customHeight="1">
      <c r="A248" s="42"/>
      <c r="B248" s="45" t="s">
        <v>129</v>
      </c>
      <c r="C248" s="42"/>
      <c r="D248" s="42"/>
      <c r="E248" s="42"/>
      <c r="F248" s="42"/>
      <c r="G248" s="42"/>
      <c r="H248" s="42"/>
      <c r="I248" s="43"/>
      <c r="J248" s="65"/>
      <c r="K248" s="65"/>
      <c r="L248" s="65"/>
      <c r="M248" s="65"/>
      <c r="N248" s="65"/>
      <c r="O248" s="65"/>
      <c r="P248" s="65"/>
      <c r="Q248" s="65"/>
      <c r="R248" s="65"/>
      <c r="S248" s="42"/>
      <c r="T248" s="51"/>
      <c r="U248" s="52"/>
      <c r="V248" s="51"/>
      <c r="W248" s="51"/>
      <c r="X248" s="42"/>
      <c r="Y248" s="44"/>
    </row>
    <row r="249" spans="1:25" s="29" customFormat="1" ht="19.5" customHeight="1">
      <c r="A249" s="42"/>
      <c r="B249" s="45" t="s">
        <v>131</v>
      </c>
      <c r="C249" s="42"/>
      <c r="D249" s="42"/>
      <c r="E249" s="42"/>
      <c r="F249" s="42"/>
      <c r="G249" s="42"/>
      <c r="H249" s="42"/>
      <c r="I249" s="43"/>
      <c r="J249" s="65"/>
      <c r="K249" s="65"/>
      <c r="L249" s="65"/>
      <c r="M249" s="65"/>
      <c r="N249" s="65"/>
      <c r="O249" s="65"/>
      <c r="P249" s="65"/>
      <c r="Q249" s="65"/>
      <c r="R249" s="65"/>
      <c r="S249" s="42"/>
      <c r="T249" s="51"/>
      <c r="U249" s="52"/>
      <c r="V249" s="51"/>
      <c r="W249" s="51"/>
      <c r="X249" s="42"/>
      <c r="Y249" s="44"/>
    </row>
    <row r="250" spans="1:25" s="29" customFormat="1" ht="19.5" customHeight="1">
      <c r="A250" s="42"/>
      <c r="B250" s="45" t="s">
        <v>133</v>
      </c>
      <c r="C250" s="42"/>
      <c r="D250" s="42"/>
      <c r="E250" s="42"/>
      <c r="F250" s="42"/>
      <c r="G250" s="42"/>
      <c r="H250" s="42"/>
      <c r="I250" s="43"/>
      <c r="J250" s="65"/>
      <c r="K250" s="65"/>
      <c r="L250" s="65"/>
      <c r="M250" s="65"/>
      <c r="N250" s="65"/>
      <c r="O250" s="65"/>
      <c r="P250" s="65"/>
      <c r="Q250" s="65"/>
      <c r="R250" s="65"/>
      <c r="S250" s="42"/>
      <c r="T250" s="51"/>
      <c r="U250" s="52"/>
      <c r="V250" s="51"/>
      <c r="W250" s="51"/>
      <c r="X250" s="42"/>
      <c r="Y250" s="44"/>
    </row>
    <row r="251" spans="1:25" s="29" customFormat="1" ht="19.5" customHeight="1">
      <c r="A251" s="42"/>
      <c r="B251" s="45" t="s">
        <v>149</v>
      </c>
      <c r="C251" s="42"/>
      <c r="D251" s="42"/>
      <c r="E251" s="42"/>
      <c r="F251" s="42"/>
      <c r="G251" s="42"/>
      <c r="H251" s="42"/>
      <c r="I251" s="43"/>
      <c r="J251" s="65"/>
      <c r="K251" s="65"/>
      <c r="L251" s="65"/>
      <c r="M251" s="65"/>
      <c r="N251" s="65"/>
      <c r="O251" s="65"/>
      <c r="P251" s="65"/>
      <c r="Q251" s="65"/>
      <c r="R251" s="65"/>
      <c r="S251" s="42"/>
      <c r="T251" s="51"/>
      <c r="U251" s="52"/>
      <c r="V251" s="51"/>
      <c r="W251" s="51"/>
      <c r="X251" s="42"/>
      <c r="Y251" s="44"/>
    </row>
    <row r="252" spans="1:25" s="29" customFormat="1" ht="19.5" customHeight="1">
      <c r="A252" s="42"/>
      <c r="B252" s="45" t="s">
        <v>146</v>
      </c>
      <c r="C252" s="42"/>
      <c r="D252" s="42"/>
      <c r="E252" s="42"/>
      <c r="F252" s="42"/>
      <c r="G252" s="42"/>
      <c r="H252" s="42"/>
      <c r="I252" s="43"/>
      <c r="J252" s="65"/>
      <c r="K252" s="65"/>
      <c r="L252" s="65"/>
      <c r="M252" s="65"/>
      <c r="N252" s="65"/>
      <c r="O252" s="65"/>
      <c r="P252" s="65"/>
      <c r="Q252" s="65"/>
      <c r="R252" s="65"/>
      <c r="S252" s="42"/>
      <c r="T252" s="51"/>
      <c r="U252" s="52"/>
      <c r="V252" s="51"/>
      <c r="W252" s="51"/>
      <c r="X252" s="42"/>
      <c r="Y252" s="44"/>
    </row>
    <row r="253" spans="1:25" s="29" customFormat="1" ht="19.5" customHeight="1">
      <c r="A253" s="42"/>
      <c r="B253" s="45" t="s">
        <v>147</v>
      </c>
      <c r="C253" s="42"/>
      <c r="D253" s="42"/>
      <c r="E253" s="42"/>
      <c r="F253" s="42"/>
      <c r="G253" s="42"/>
      <c r="H253" s="42"/>
      <c r="I253" s="43"/>
      <c r="J253" s="65"/>
      <c r="K253" s="65"/>
      <c r="L253" s="65"/>
      <c r="M253" s="65"/>
      <c r="N253" s="65"/>
      <c r="O253" s="65"/>
      <c r="P253" s="65"/>
      <c r="Q253" s="65"/>
      <c r="R253" s="65"/>
      <c r="S253" s="42"/>
      <c r="T253" s="51"/>
      <c r="U253" s="52"/>
      <c r="V253" s="51"/>
      <c r="W253" s="51"/>
      <c r="X253" s="42"/>
      <c r="Y253" s="44"/>
    </row>
    <row r="254" spans="1:25" s="29" customFormat="1" ht="19.5" customHeight="1">
      <c r="A254" s="42"/>
      <c r="B254" s="45" t="s">
        <v>148</v>
      </c>
      <c r="C254" s="42"/>
      <c r="D254" s="42"/>
      <c r="E254" s="42"/>
      <c r="F254" s="42"/>
      <c r="G254" s="42"/>
      <c r="H254" s="42"/>
      <c r="I254" s="43"/>
      <c r="J254" s="65"/>
      <c r="K254" s="65"/>
      <c r="L254" s="65"/>
      <c r="M254" s="65"/>
      <c r="N254" s="65"/>
      <c r="O254" s="65"/>
      <c r="P254" s="65"/>
      <c r="Q254" s="65"/>
      <c r="R254" s="65"/>
      <c r="S254" s="42"/>
      <c r="T254" s="51"/>
      <c r="U254" s="52"/>
      <c r="V254" s="51"/>
      <c r="W254" s="51"/>
      <c r="X254" s="42"/>
      <c r="Y254" s="44"/>
    </row>
    <row r="255" spans="1:25" s="29" customFormat="1" ht="19.5" customHeight="1">
      <c r="A255" s="42"/>
      <c r="B255" s="45" t="s">
        <v>138</v>
      </c>
      <c r="C255" s="42"/>
      <c r="D255" s="42"/>
      <c r="E255" s="42"/>
      <c r="F255" s="42"/>
      <c r="G255" s="42"/>
      <c r="H255" s="42"/>
      <c r="I255" s="43"/>
      <c r="J255" s="65"/>
      <c r="K255" s="65"/>
      <c r="L255" s="65"/>
      <c r="M255" s="65"/>
      <c r="N255" s="65"/>
      <c r="O255" s="65"/>
      <c r="P255" s="65"/>
      <c r="Q255" s="65"/>
      <c r="R255" s="65"/>
      <c r="S255" s="42"/>
      <c r="T255" s="51"/>
      <c r="U255" s="52"/>
      <c r="V255" s="51"/>
      <c r="W255" s="51"/>
      <c r="X255" s="42"/>
      <c r="Y255" s="44"/>
    </row>
    <row r="256" spans="1:29" s="29" customFormat="1" ht="19.5" customHeight="1">
      <c r="A256" s="42"/>
      <c r="B256" s="45" t="s">
        <v>152</v>
      </c>
      <c r="C256" s="42"/>
      <c r="D256" s="42"/>
      <c r="E256" s="42"/>
      <c r="F256" s="42"/>
      <c r="G256" s="42"/>
      <c r="H256" s="42"/>
      <c r="I256" s="43"/>
      <c r="J256" s="65"/>
      <c r="K256" s="65"/>
      <c r="L256" s="65"/>
      <c r="M256" s="65"/>
      <c r="N256" s="65"/>
      <c r="O256" s="65"/>
      <c r="P256" s="65"/>
      <c r="Q256" s="65"/>
      <c r="R256" s="65"/>
      <c r="S256" s="42"/>
      <c r="T256" s="51"/>
      <c r="U256" s="52"/>
      <c r="V256" s="51"/>
      <c r="W256" s="51"/>
      <c r="X256" s="42"/>
      <c r="Y256" s="44"/>
      <c r="Z256" s="208"/>
      <c r="AA256" s="208"/>
      <c r="AB256" s="208"/>
      <c r="AC256" s="208"/>
    </row>
    <row r="257" spans="1:29" s="29" customFormat="1" ht="19.5" customHeight="1">
      <c r="A257" s="42"/>
      <c r="B257" s="45" t="s">
        <v>153</v>
      </c>
      <c r="C257" s="42"/>
      <c r="D257" s="42"/>
      <c r="E257" s="42"/>
      <c r="F257" s="42"/>
      <c r="G257" s="42"/>
      <c r="H257" s="42"/>
      <c r="I257" s="43"/>
      <c r="J257" s="65"/>
      <c r="K257" s="65"/>
      <c r="L257" s="65"/>
      <c r="M257" s="65"/>
      <c r="N257" s="65"/>
      <c r="O257" s="65"/>
      <c r="P257" s="65"/>
      <c r="Q257" s="65"/>
      <c r="R257" s="65"/>
      <c r="S257" s="42"/>
      <c r="T257" s="51"/>
      <c r="U257" s="52"/>
      <c r="V257" s="51"/>
      <c r="W257" s="51"/>
      <c r="X257" s="42"/>
      <c r="Y257" s="44"/>
      <c r="Z257" s="208"/>
      <c r="AA257" s="208"/>
      <c r="AB257" s="208"/>
      <c r="AC257" s="208"/>
    </row>
    <row r="258" spans="1:29" s="29" customFormat="1" ht="19.5" customHeight="1">
      <c r="A258" s="42"/>
      <c r="B258" s="45" t="s">
        <v>154</v>
      </c>
      <c r="C258" s="42"/>
      <c r="D258" s="42"/>
      <c r="E258" s="42"/>
      <c r="F258" s="42"/>
      <c r="G258" s="42"/>
      <c r="H258" s="42"/>
      <c r="I258" s="43"/>
      <c r="J258" s="65"/>
      <c r="K258" s="65"/>
      <c r="L258" s="65"/>
      <c r="M258" s="65"/>
      <c r="N258" s="65"/>
      <c r="O258" s="65"/>
      <c r="P258" s="65"/>
      <c r="Q258" s="65"/>
      <c r="R258" s="65"/>
      <c r="S258" s="42"/>
      <c r="T258" s="51"/>
      <c r="U258" s="52"/>
      <c r="V258" s="51"/>
      <c r="W258" s="51"/>
      <c r="X258" s="42"/>
      <c r="Y258" s="44"/>
      <c r="Z258" s="208"/>
      <c r="AA258" s="208"/>
      <c r="AB258" s="208"/>
      <c r="AC258" s="208"/>
    </row>
    <row r="259" spans="1:29" s="29" customFormat="1" ht="19.5" customHeight="1">
      <c r="A259" s="42"/>
      <c r="B259" s="45" t="s">
        <v>155</v>
      </c>
      <c r="C259" s="42"/>
      <c r="D259" s="42"/>
      <c r="E259" s="42"/>
      <c r="F259" s="42"/>
      <c r="G259" s="42"/>
      <c r="H259" s="42"/>
      <c r="I259" s="43"/>
      <c r="J259" s="65"/>
      <c r="K259" s="65"/>
      <c r="L259" s="65"/>
      <c r="M259" s="65"/>
      <c r="N259" s="65"/>
      <c r="O259" s="65"/>
      <c r="P259" s="65"/>
      <c r="Q259" s="65"/>
      <c r="R259" s="65"/>
      <c r="S259" s="42"/>
      <c r="T259" s="51"/>
      <c r="U259" s="52"/>
      <c r="V259" s="51"/>
      <c r="W259" s="51"/>
      <c r="X259" s="42"/>
      <c r="Y259" s="44"/>
      <c r="Z259" s="213" t="s">
        <v>292</v>
      </c>
      <c r="AA259" s="214" t="s">
        <v>272</v>
      </c>
      <c r="AB259" s="214" t="s">
        <v>284</v>
      </c>
      <c r="AC259" s="214" t="s">
        <v>250</v>
      </c>
    </row>
    <row r="260" spans="1:29" s="29" customFormat="1" ht="19.5" customHeight="1">
      <c r="A260" s="42"/>
      <c r="B260" s="45" t="s">
        <v>156</v>
      </c>
      <c r="C260" s="42"/>
      <c r="D260" s="42"/>
      <c r="E260" s="42"/>
      <c r="F260" s="42"/>
      <c r="G260" s="42"/>
      <c r="H260" s="42"/>
      <c r="I260" s="43"/>
      <c r="J260" s="65"/>
      <c r="K260" s="65"/>
      <c r="L260" s="65"/>
      <c r="M260" s="65"/>
      <c r="N260" s="65"/>
      <c r="O260" s="65"/>
      <c r="P260" s="65"/>
      <c r="Q260" s="65"/>
      <c r="R260" s="65"/>
      <c r="S260" s="42"/>
      <c r="T260" s="51"/>
      <c r="U260" s="52"/>
      <c r="V260" s="51"/>
      <c r="W260" s="51"/>
      <c r="X260" s="42"/>
      <c r="Y260" s="44"/>
      <c r="Z260" s="215"/>
      <c r="AA260" s="214"/>
      <c r="AB260" s="214"/>
      <c r="AC260" s="214"/>
    </row>
    <row r="261" spans="1:29" s="29" customFormat="1" ht="19.5" customHeight="1">
      <c r="A261" s="42"/>
      <c r="B261" s="45" t="s">
        <v>157</v>
      </c>
      <c r="C261" s="42"/>
      <c r="D261" s="42"/>
      <c r="E261" s="42"/>
      <c r="F261" s="42"/>
      <c r="G261" s="42"/>
      <c r="H261" s="42"/>
      <c r="I261" s="43"/>
      <c r="J261" s="65"/>
      <c r="K261" s="65"/>
      <c r="L261" s="65"/>
      <c r="M261" s="65"/>
      <c r="N261" s="65"/>
      <c r="O261" s="65"/>
      <c r="P261" s="65"/>
      <c r="Q261" s="65"/>
      <c r="R261" s="65"/>
      <c r="S261" s="42"/>
      <c r="T261" s="51"/>
      <c r="U261" s="52"/>
      <c r="V261" s="51"/>
      <c r="W261" s="51"/>
      <c r="X261" s="42"/>
      <c r="Y261" s="44"/>
      <c r="Z261" s="215"/>
      <c r="AA261" s="214"/>
      <c r="AB261" s="214"/>
      <c r="AC261" s="214"/>
    </row>
    <row r="262" spans="10:29" ht="18.75" customHeight="1">
      <c r="J262" s="28"/>
      <c r="K262" s="28"/>
      <c r="L262" s="28"/>
      <c r="M262" s="28"/>
      <c r="N262" s="28"/>
      <c r="O262" s="28"/>
      <c r="P262" s="28"/>
      <c r="Q262" s="28"/>
      <c r="R262" s="28"/>
      <c r="Z262" s="215"/>
      <c r="AA262" s="214"/>
      <c r="AB262" s="214"/>
      <c r="AC262" s="214"/>
    </row>
    <row r="263" spans="10:29" ht="18.75" customHeight="1">
      <c r="J263" s="28"/>
      <c r="K263" s="28"/>
      <c r="L263" s="28"/>
      <c r="M263" s="28"/>
      <c r="N263" s="28"/>
      <c r="O263" s="28"/>
      <c r="P263" s="28"/>
      <c r="Q263" s="28"/>
      <c r="R263" s="28"/>
      <c r="Z263" s="215"/>
      <c r="AA263" s="214"/>
      <c r="AB263" s="214"/>
      <c r="AC263" s="214"/>
    </row>
    <row r="264" spans="10:29" ht="18.75" customHeight="1">
      <c r="J264" s="28"/>
      <c r="K264" s="28"/>
      <c r="L264" s="28"/>
      <c r="M264" s="28"/>
      <c r="N264" s="28"/>
      <c r="O264" s="28"/>
      <c r="P264" s="28"/>
      <c r="Q264" s="28"/>
      <c r="R264" s="28"/>
      <c r="Z264" s="215"/>
      <c r="AA264" s="214"/>
      <c r="AB264" s="214"/>
      <c r="AC264" s="214"/>
    </row>
    <row r="265" spans="10:29" ht="18.75" customHeight="1">
      <c r="J265" s="28"/>
      <c r="K265" s="28"/>
      <c r="L265" s="28"/>
      <c r="M265" s="28"/>
      <c r="N265" s="28"/>
      <c r="O265" s="28"/>
      <c r="P265" s="28"/>
      <c r="Q265" s="28"/>
      <c r="R265" s="28"/>
      <c r="Z265" s="215"/>
      <c r="AA265" s="214"/>
      <c r="AB265" s="214"/>
      <c r="AC265" s="214"/>
    </row>
    <row r="266" spans="10:29" ht="18.75" customHeight="1">
      <c r="J266" s="28"/>
      <c r="K266" s="28"/>
      <c r="L266" s="28"/>
      <c r="M266" s="28"/>
      <c r="N266" s="28"/>
      <c r="O266" s="28"/>
      <c r="P266" s="28"/>
      <c r="Q266" s="28"/>
      <c r="R266" s="28"/>
      <c r="Z266" s="215"/>
      <c r="AA266" s="214"/>
      <c r="AB266" s="214"/>
      <c r="AC266" s="214"/>
    </row>
    <row r="267" spans="10:29" ht="18.75" customHeight="1">
      <c r="J267" s="28"/>
      <c r="K267" s="28"/>
      <c r="L267" s="28"/>
      <c r="M267" s="28"/>
      <c r="N267" s="28"/>
      <c r="O267" s="28"/>
      <c r="P267" s="28"/>
      <c r="Q267" s="28"/>
      <c r="R267" s="28"/>
      <c r="Z267" s="215"/>
      <c r="AA267" s="214"/>
      <c r="AB267" s="214"/>
      <c r="AC267" s="214"/>
    </row>
    <row r="268" spans="10:29" ht="18.75" customHeight="1">
      <c r="J268" s="28"/>
      <c r="K268" s="28"/>
      <c r="L268" s="28"/>
      <c r="M268" s="28"/>
      <c r="N268" s="28"/>
      <c r="O268" s="28"/>
      <c r="P268" s="28"/>
      <c r="Q268" s="28"/>
      <c r="R268" s="28"/>
      <c r="Z268" s="215"/>
      <c r="AA268" s="214"/>
      <c r="AB268" s="214"/>
      <c r="AC268" s="214"/>
    </row>
    <row r="269" spans="10:29" ht="18.75" customHeight="1">
      <c r="J269" s="28"/>
      <c r="K269" s="28"/>
      <c r="L269" s="28"/>
      <c r="M269" s="28"/>
      <c r="N269" s="28"/>
      <c r="O269" s="28"/>
      <c r="P269" s="28"/>
      <c r="Q269" s="28"/>
      <c r="R269" s="28"/>
      <c r="Z269" s="215"/>
      <c r="AA269" s="214"/>
      <c r="AB269" s="214"/>
      <c r="AC269" s="214"/>
    </row>
    <row r="270" spans="10:29" ht="18.75" customHeight="1">
      <c r="J270" s="28"/>
      <c r="K270" s="28"/>
      <c r="L270" s="28"/>
      <c r="M270" s="28"/>
      <c r="N270" s="28"/>
      <c r="O270" s="28"/>
      <c r="P270" s="28"/>
      <c r="Q270" s="28"/>
      <c r="R270" s="28"/>
      <c r="Z270" s="215"/>
      <c r="AA270" s="214"/>
      <c r="AB270" s="214"/>
      <c r="AC270" s="214"/>
    </row>
    <row r="271" spans="10:18" ht="18.75">
      <c r="J271" s="28"/>
      <c r="K271" s="28"/>
      <c r="L271" s="28"/>
      <c r="M271" s="28"/>
      <c r="N271" s="28"/>
      <c r="O271" s="28"/>
      <c r="P271" s="28"/>
      <c r="Q271" s="28"/>
      <c r="R271" s="28"/>
    </row>
    <row r="272" spans="10:18" ht="18.75">
      <c r="J272" s="28"/>
      <c r="K272" s="28"/>
      <c r="L272" s="28"/>
      <c r="M272" s="28"/>
      <c r="N272" s="28"/>
      <c r="O272" s="28"/>
      <c r="P272" s="28"/>
      <c r="Q272" s="28"/>
      <c r="R272" s="28"/>
    </row>
    <row r="273" spans="10:18" ht="18.75">
      <c r="J273" s="28"/>
      <c r="K273" s="28"/>
      <c r="L273" s="28"/>
      <c r="M273" s="28"/>
      <c r="N273" s="28"/>
      <c r="O273" s="28"/>
      <c r="P273" s="28"/>
      <c r="Q273" s="28"/>
      <c r="R273" s="28"/>
    </row>
    <row r="274" spans="10:18" ht="18.75">
      <c r="J274" s="28"/>
      <c r="K274" s="28"/>
      <c r="L274" s="28"/>
      <c r="M274" s="28"/>
      <c r="N274" s="28"/>
      <c r="O274" s="28"/>
      <c r="P274" s="28"/>
      <c r="Q274" s="28"/>
      <c r="R274" s="28"/>
    </row>
    <row r="275" spans="10:18" ht="18.75">
      <c r="J275" s="28"/>
      <c r="K275" s="28"/>
      <c r="L275" s="28"/>
      <c r="M275" s="28"/>
      <c r="N275" s="28"/>
      <c r="O275" s="28"/>
      <c r="P275" s="28"/>
      <c r="Q275" s="28"/>
      <c r="R275" s="28"/>
    </row>
    <row r="276" spans="10:18" ht="18.75">
      <c r="J276" s="28"/>
      <c r="K276" s="28"/>
      <c r="L276" s="28"/>
      <c r="M276" s="28"/>
      <c r="N276" s="28"/>
      <c r="O276" s="28"/>
      <c r="P276" s="28"/>
      <c r="Q276" s="28"/>
      <c r="R276" s="28"/>
    </row>
    <row r="277" spans="10:18" ht="18.75">
      <c r="J277" s="28"/>
      <c r="K277" s="28"/>
      <c r="L277" s="28"/>
      <c r="M277" s="28"/>
      <c r="N277" s="28"/>
      <c r="O277" s="28"/>
      <c r="P277" s="28"/>
      <c r="Q277" s="28"/>
      <c r="R277" s="28"/>
    </row>
    <row r="278" spans="10:18" ht="18.75">
      <c r="J278" s="28"/>
      <c r="K278" s="28"/>
      <c r="L278" s="28"/>
      <c r="M278" s="28"/>
      <c r="N278" s="28"/>
      <c r="O278" s="28"/>
      <c r="P278" s="28"/>
      <c r="Q278" s="28"/>
      <c r="R278" s="28"/>
    </row>
    <row r="279" spans="10:18" ht="18.75">
      <c r="J279" s="28"/>
      <c r="K279" s="28"/>
      <c r="L279" s="28"/>
      <c r="M279" s="28"/>
      <c r="N279" s="28"/>
      <c r="O279" s="28"/>
      <c r="P279" s="28"/>
      <c r="Q279" s="28"/>
      <c r="R279" s="28"/>
    </row>
    <row r="280" spans="10:18" ht="18.75">
      <c r="J280" s="28"/>
      <c r="K280" s="28"/>
      <c r="L280" s="28"/>
      <c r="M280" s="28"/>
      <c r="N280" s="28"/>
      <c r="O280" s="28"/>
      <c r="P280" s="28"/>
      <c r="Q280" s="28"/>
      <c r="R280" s="28"/>
    </row>
    <row r="281" spans="10:18" ht="18.75">
      <c r="J281" s="28"/>
      <c r="K281" s="28"/>
      <c r="L281" s="28"/>
      <c r="M281" s="28"/>
      <c r="N281" s="28"/>
      <c r="O281" s="28"/>
      <c r="P281" s="28"/>
      <c r="Q281" s="28"/>
      <c r="R281" s="28"/>
    </row>
    <row r="282" spans="10:18" ht="18.75">
      <c r="J282" s="28"/>
      <c r="K282" s="28"/>
      <c r="L282" s="28"/>
      <c r="M282" s="28"/>
      <c r="N282" s="28"/>
      <c r="O282" s="28"/>
      <c r="P282" s="28"/>
      <c r="Q282" s="28"/>
      <c r="R282" s="28"/>
    </row>
    <row r="283" spans="10:18" ht="18.75">
      <c r="J283" s="28"/>
      <c r="K283" s="28"/>
      <c r="L283" s="28"/>
      <c r="M283" s="28"/>
      <c r="N283" s="28"/>
      <c r="O283" s="28"/>
      <c r="P283" s="28"/>
      <c r="Q283" s="28"/>
      <c r="R283" s="28"/>
    </row>
    <row r="284" spans="10:18" ht="18.75">
      <c r="J284" s="28"/>
      <c r="K284" s="28"/>
      <c r="L284" s="28"/>
      <c r="M284" s="28"/>
      <c r="N284" s="28"/>
      <c r="O284" s="28"/>
      <c r="P284" s="28"/>
      <c r="Q284" s="28"/>
      <c r="R284" s="28"/>
    </row>
    <row r="285" spans="10:18" ht="18.75">
      <c r="J285" s="28"/>
      <c r="K285" s="28"/>
      <c r="L285" s="28"/>
      <c r="M285" s="28"/>
      <c r="N285" s="28"/>
      <c r="O285" s="28"/>
      <c r="P285" s="28"/>
      <c r="Q285" s="28"/>
      <c r="R285" s="28"/>
    </row>
    <row r="286" spans="10:18" ht="18.75">
      <c r="J286" s="28"/>
      <c r="K286" s="28"/>
      <c r="L286" s="28"/>
      <c r="M286" s="28"/>
      <c r="N286" s="28"/>
      <c r="O286" s="28"/>
      <c r="P286" s="28"/>
      <c r="Q286" s="28"/>
      <c r="R286" s="28"/>
    </row>
    <row r="287" spans="10:18" ht="18.75">
      <c r="J287" s="28"/>
      <c r="K287" s="28"/>
      <c r="L287" s="28"/>
      <c r="M287" s="28"/>
      <c r="N287" s="28"/>
      <c r="O287" s="28"/>
      <c r="P287" s="28"/>
      <c r="Q287" s="28"/>
      <c r="R287" s="28"/>
    </row>
    <row r="288" spans="10:18" ht="18.75">
      <c r="J288" s="28"/>
      <c r="K288" s="28"/>
      <c r="L288" s="28"/>
      <c r="M288" s="28"/>
      <c r="N288" s="28"/>
      <c r="O288" s="28"/>
      <c r="P288" s="28"/>
      <c r="Q288" s="28"/>
      <c r="R288" s="28"/>
    </row>
    <row r="289" spans="10:18" ht="18.75">
      <c r="J289" s="28"/>
      <c r="K289" s="28"/>
      <c r="L289" s="28"/>
      <c r="M289" s="28"/>
      <c r="N289" s="28"/>
      <c r="O289" s="28"/>
      <c r="P289" s="28"/>
      <c r="Q289" s="28"/>
      <c r="R289" s="28"/>
    </row>
    <row r="290" spans="10:18" ht="18.75">
      <c r="J290" s="28"/>
      <c r="K290" s="28"/>
      <c r="L290" s="28"/>
      <c r="M290" s="28"/>
      <c r="N290" s="28"/>
      <c r="O290" s="28"/>
      <c r="P290" s="28"/>
      <c r="Q290" s="28"/>
      <c r="R290" s="28"/>
    </row>
    <row r="291" spans="10:18" ht="18.75">
      <c r="J291" s="28"/>
      <c r="K291" s="28"/>
      <c r="L291" s="28"/>
      <c r="M291" s="28"/>
      <c r="N291" s="28"/>
      <c r="O291" s="28"/>
      <c r="P291" s="28"/>
      <c r="Q291" s="28"/>
      <c r="R291" s="28"/>
    </row>
    <row r="292" spans="10:18" ht="18.75">
      <c r="J292" s="28"/>
      <c r="K292" s="28"/>
      <c r="L292" s="28"/>
      <c r="M292" s="28"/>
      <c r="N292" s="28"/>
      <c r="O292" s="28"/>
      <c r="P292" s="28"/>
      <c r="Q292" s="28"/>
      <c r="R292" s="28"/>
    </row>
    <row r="293" spans="10:18" ht="18.75">
      <c r="J293" s="28"/>
      <c r="K293" s="28"/>
      <c r="L293" s="28"/>
      <c r="M293" s="28"/>
      <c r="N293" s="28"/>
      <c r="O293" s="28"/>
      <c r="P293" s="28"/>
      <c r="Q293" s="28"/>
      <c r="R293" s="28"/>
    </row>
    <row r="294" spans="10:18" ht="18.75">
      <c r="J294" s="28"/>
      <c r="K294" s="28"/>
      <c r="L294" s="28"/>
      <c r="M294" s="28"/>
      <c r="N294" s="28"/>
      <c r="O294" s="28"/>
      <c r="P294" s="28"/>
      <c r="Q294" s="28"/>
      <c r="R294" s="28"/>
    </row>
    <row r="295" spans="10:18" ht="18.75">
      <c r="J295" s="28"/>
      <c r="K295" s="28"/>
      <c r="L295" s="28"/>
      <c r="M295" s="28"/>
      <c r="N295" s="28"/>
      <c r="O295" s="28"/>
      <c r="P295" s="28"/>
      <c r="Q295" s="28"/>
      <c r="R295" s="28"/>
    </row>
    <row r="296" spans="10:18" ht="18.75">
      <c r="J296" s="28"/>
      <c r="K296" s="28"/>
      <c r="L296" s="28"/>
      <c r="M296" s="28"/>
      <c r="N296" s="28"/>
      <c r="O296" s="28"/>
      <c r="P296" s="28"/>
      <c r="Q296" s="28"/>
      <c r="R296" s="28"/>
    </row>
    <row r="297" spans="10:18" ht="18.75">
      <c r="J297" s="28"/>
      <c r="K297" s="28"/>
      <c r="L297" s="28"/>
      <c r="M297" s="28"/>
      <c r="N297" s="28"/>
      <c r="O297" s="28"/>
      <c r="P297" s="28"/>
      <c r="Q297" s="28"/>
      <c r="R297" s="28"/>
    </row>
    <row r="298" spans="10:18" ht="18.75">
      <c r="J298" s="28"/>
      <c r="K298" s="28"/>
      <c r="L298" s="28"/>
      <c r="M298" s="28"/>
      <c r="N298" s="28"/>
      <c r="O298" s="28"/>
      <c r="P298" s="28"/>
      <c r="Q298" s="28"/>
      <c r="R298" s="28"/>
    </row>
    <row r="299" spans="10:18" ht="18.75">
      <c r="J299" s="28"/>
      <c r="K299" s="28"/>
      <c r="L299" s="28"/>
      <c r="M299" s="28"/>
      <c r="N299" s="28"/>
      <c r="O299" s="28"/>
      <c r="P299" s="28"/>
      <c r="Q299" s="28"/>
      <c r="R299" s="28"/>
    </row>
    <row r="300" spans="10:18" ht="18.75">
      <c r="J300" s="28"/>
      <c r="K300" s="28"/>
      <c r="L300" s="28"/>
      <c r="M300" s="28"/>
      <c r="N300" s="28"/>
      <c r="O300" s="28"/>
      <c r="P300" s="28"/>
      <c r="Q300" s="28"/>
      <c r="R300" s="28"/>
    </row>
    <row r="301" spans="10:18" ht="18.75">
      <c r="J301" s="28"/>
      <c r="K301" s="28"/>
      <c r="L301" s="28"/>
      <c r="M301" s="28"/>
      <c r="N301" s="28"/>
      <c r="O301" s="28"/>
      <c r="P301" s="28"/>
      <c r="Q301" s="28"/>
      <c r="R301" s="28"/>
    </row>
    <row r="302" spans="10:18" ht="18.75">
      <c r="J302" s="28"/>
      <c r="K302" s="28"/>
      <c r="L302" s="28"/>
      <c r="M302" s="28"/>
      <c r="N302" s="28"/>
      <c r="O302" s="28"/>
      <c r="P302" s="28"/>
      <c r="Q302" s="28"/>
      <c r="R302" s="28"/>
    </row>
    <row r="303" spans="10:18" ht="18.75">
      <c r="J303" s="28"/>
      <c r="K303" s="28"/>
      <c r="L303" s="28"/>
      <c r="M303" s="28"/>
      <c r="N303" s="28"/>
      <c r="O303" s="28"/>
      <c r="P303" s="28"/>
      <c r="Q303" s="28"/>
      <c r="R303" s="28"/>
    </row>
    <row r="304" spans="10:18" ht="18.75">
      <c r="J304" s="28"/>
      <c r="K304" s="28"/>
      <c r="L304" s="28"/>
      <c r="M304" s="28"/>
      <c r="N304" s="28"/>
      <c r="O304" s="28"/>
      <c r="P304" s="28"/>
      <c r="Q304" s="28"/>
      <c r="R304" s="28"/>
    </row>
    <row r="305" spans="10:18" ht="18.75">
      <c r="J305" s="28"/>
      <c r="K305" s="28"/>
      <c r="L305" s="28"/>
      <c r="M305" s="28"/>
      <c r="N305" s="28"/>
      <c r="O305" s="28"/>
      <c r="P305" s="28"/>
      <c r="Q305" s="28"/>
      <c r="R305" s="28"/>
    </row>
    <row r="306" spans="10:18" ht="18.75">
      <c r="J306" s="28"/>
      <c r="K306" s="28"/>
      <c r="L306" s="28"/>
      <c r="M306" s="28"/>
      <c r="N306" s="28"/>
      <c r="O306" s="28"/>
      <c r="P306" s="28"/>
      <c r="Q306" s="28"/>
      <c r="R306" s="28"/>
    </row>
    <row r="307" spans="10:18" ht="18.75">
      <c r="J307" s="28"/>
      <c r="K307" s="28"/>
      <c r="L307" s="28"/>
      <c r="M307" s="28"/>
      <c r="N307" s="28"/>
      <c r="O307" s="28"/>
      <c r="P307" s="28"/>
      <c r="Q307" s="28"/>
      <c r="R307" s="28"/>
    </row>
    <row r="308" spans="10:18" ht="18.75">
      <c r="J308" s="28"/>
      <c r="K308" s="28"/>
      <c r="L308" s="28"/>
      <c r="M308" s="28"/>
      <c r="N308" s="28"/>
      <c r="O308" s="28"/>
      <c r="P308" s="28"/>
      <c r="Q308" s="28"/>
      <c r="R308" s="28"/>
    </row>
    <row r="309" spans="10:18" ht="18.75">
      <c r="J309" s="28"/>
      <c r="K309" s="28"/>
      <c r="L309" s="28"/>
      <c r="M309" s="28"/>
      <c r="N309" s="28"/>
      <c r="O309" s="28"/>
      <c r="P309" s="28"/>
      <c r="Q309" s="28"/>
      <c r="R309" s="28"/>
    </row>
    <row r="310" spans="10:18" ht="18.75">
      <c r="J310" s="28"/>
      <c r="K310" s="28"/>
      <c r="L310" s="28"/>
      <c r="M310" s="28"/>
      <c r="N310" s="28"/>
      <c r="O310" s="28"/>
      <c r="P310" s="28"/>
      <c r="Q310" s="28"/>
      <c r="R310" s="28"/>
    </row>
    <row r="311" spans="10:18" ht="18.75">
      <c r="J311" s="28"/>
      <c r="K311" s="28"/>
      <c r="L311" s="28"/>
      <c r="M311" s="28"/>
      <c r="N311" s="28"/>
      <c r="O311" s="28"/>
      <c r="P311" s="28"/>
      <c r="Q311" s="28"/>
      <c r="R311" s="28"/>
    </row>
    <row r="312" spans="10:18" ht="18.75">
      <c r="J312" s="28"/>
      <c r="K312" s="28"/>
      <c r="L312" s="28"/>
      <c r="M312" s="28"/>
      <c r="N312" s="28"/>
      <c r="O312" s="28"/>
      <c r="P312" s="28"/>
      <c r="Q312" s="28"/>
      <c r="R312" s="28"/>
    </row>
    <row r="313" spans="10:18" ht="18.75">
      <c r="J313" s="28"/>
      <c r="K313" s="28"/>
      <c r="L313" s="28"/>
      <c r="M313" s="28"/>
      <c r="N313" s="28"/>
      <c r="O313" s="28"/>
      <c r="P313" s="28"/>
      <c r="Q313" s="28"/>
      <c r="R313" s="28"/>
    </row>
    <row r="314" spans="10:18" ht="18.75">
      <c r="J314" s="28"/>
      <c r="K314" s="28"/>
      <c r="L314" s="28"/>
      <c r="M314" s="28"/>
      <c r="N314" s="28"/>
      <c r="O314" s="28"/>
      <c r="P314" s="28"/>
      <c r="Q314" s="28"/>
      <c r="R314" s="28"/>
    </row>
    <row r="315" spans="10:18" ht="18.75">
      <c r="J315" s="28"/>
      <c r="K315" s="28"/>
      <c r="L315" s="28"/>
      <c r="M315" s="28"/>
      <c r="N315" s="28"/>
      <c r="O315" s="28"/>
      <c r="P315" s="28"/>
      <c r="Q315" s="28"/>
      <c r="R315" s="28"/>
    </row>
    <row r="316" spans="10:18" ht="18.75">
      <c r="J316" s="28"/>
      <c r="K316" s="28"/>
      <c r="L316" s="28"/>
      <c r="M316" s="28"/>
      <c r="N316" s="28"/>
      <c r="O316" s="28"/>
      <c r="P316" s="28"/>
      <c r="Q316" s="28"/>
      <c r="R316" s="28"/>
    </row>
    <row r="317" spans="10:18" ht="18.75">
      <c r="J317" s="28"/>
      <c r="K317" s="28"/>
      <c r="L317" s="28"/>
      <c r="M317" s="28"/>
      <c r="N317" s="28"/>
      <c r="O317" s="28"/>
      <c r="P317" s="28"/>
      <c r="Q317" s="28"/>
      <c r="R317" s="28"/>
    </row>
    <row r="318" spans="10:18" ht="18.75">
      <c r="J318" s="28"/>
      <c r="K318" s="28"/>
      <c r="L318" s="28"/>
      <c r="M318" s="28"/>
      <c r="N318" s="28"/>
      <c r="O318" s="28"/>
      <c r="P318" s="28"/>
      <c r="Q318" s="28"/>
      <c r="R318" s="28"/>
    </row>
    <row r="319" spans="10:18" ht="18.75">
      <c r="J319" s="28"/>
      <c r="K319" s="28"/>
      <c r="L319" s="28"/>
      <c r="M319" s="28"/>
      <c r="N319" s="28"/>
      <c r="O319" s="28"/>
      <c r="P319" s="28"/>
      <c r="Q319" s="28"/>
      <c r="R319" s="28"/>
    </row>
    <row r="320" spans="10:18" ht="18.75">
      <c r="J320" s="28"/>
      <c r="K320" s="28"/>
      <c r="L320" s="28"/>
      <c r="M320" s="28"/>
      <c r="N320" s="28"/>
      <c r="O320" s="28"/>
      <c r="P320" s="28"/>
      <c r="Q320" s="28"/>
      <c r="R320" s="28"/>
    </row>
    <row r="321" spans="10:18" ht="18.75">
      <c r="J321" s="28"/>
      <c r="K321" s="28"/>
      <c r="L321" s="28"/>
      <c r="M321" s="28"/>
      <c r="N321" s="28"/>
      <c r="O321" s="28"/>
      <c r="P321" s="28"/>
      <c r="Q321" s="28"/>
      <c r="R321" s="28"/>
    </row>
    <row r="322" spans="10:18" ht="18.75">
      <c r="J322" s="28"/>
      <c r="K322" s="28"/>
      <c r="L322" s="28"/>
      <c r="M322" s="28"/>
      <c r="N322" s="28"/>
      <c r="O322" s="28"/>
      <c r="P322" s="28"/>
      <c r="Q322" s="28"/>
      <c r="R322" s="28"/>
    </row>
    <row r="323" spans="10:18" ht="18.75">
      <c r="J323" s="28"/>
      <c r="K323" s="28"/>
      <c r="L323" s="28"/>
      <c r="M323" s="28"/>
      <c r="N323" s="28"/>
      <c r="O323" s="28"/>
      <c r="P323" s="28"/>
      <c r="Q323" s="28"/>
      <c r="R323" s="28"/>
    </row>
    <row r="324" spans="10:18" ht="18.75">
      <c r="J324" s="28"/>
      <c r="K324" s="28"/>
      <c r="L324" s="28"/>
      <c r="M324" s="28"/>
      <c r="N324" s="28"/>
      <c r="O324" s="28"/>
      <c r="P324" s="28"/>
      <c r="Q324" s="28"/>
      <c r="R324" s="28"/>
    </row>
    <row r="325" spans="10:18" ht="18.75">
      <c r="J325" s="28"/>
      <c r="K325" s="28"/>
      <c r="L325" s="28"/>
      <c r="M325" s="28"/>
      <c r="N325" s="28"/>
      <c r="O325" s="28"/>
      <c r="P325" s="28"/>
      <c r="Q325" s="28"/>
      <c r="R325" s="28"/>
    </row>
    <row r="326" spans="10:18" ht="18.75">
      <c r="J326" s="28"/>
      <c r="K326" s="28"/>
      <c r="L326" s="28"/>
      <c r="M326" s="28"/>
      <c r="N326" s="28"/>
      <c r="O326" s="28"/>
      <c r="P326" s="28"/>
      <c r="Q326" s="28"/>
      <c r="R326" s="28"/>
    </row>
    <row r="327" spans="10:18" ht="18.75">
      <c r="J327" s="28"/>
      <c r="K327" s="28"/>
      <c r="L327" s="28"/>
      <c r="M327" s="28"/>
      <c r="N327" s="28"/>
      <c r="O327" s="28"/>
      <c r="P327" s="28"/>
      <c r="Q327" s="28"/>
      <c r="R327" s="28"/>
    </row>
    <row r="328" spans="10:18" ht="18.75">
      <c r="J328" s="28"/>
      <c r="K328" s="28"/>
      <c r="L328" s="28"/>
      <c r="M328" s="28"/>
      <c r="N328" s="28"/>
      <c r="O328" s="28"/>
      <c r="P328" s="28"/>
      <c r="Q328" s="28"/>
      <c r="R328" s="28"/>
    </row>
    <row r="329" spans="10:18" ht="18.75">
      <c r="J329" s="28"/>
      <c r="K329" s="28"/>
      <c r="L329" s="28"/>
      <c r="M329" s="28"/>
      <c r="N329" s="28"/>
      <c r="O329" s="28"/>
      <c r="P329" s="28"/>
      <c r="Q329" s="28"/>
      <c r="R329" s="28"/>
    </row>
    <row r="330" spans="10:18" ht="18.75">
      <c r="J330" s="28"/>
      <c r="K330" s="28"/>
      <c r="L330" s="28"/>
      <c r="M330" s="28"/>
      <c r="N330" s="28"/>
      <c r="O330" s="28"/>
      <c r="P330" s="28"/>
      <c r="Q330" s="28"/>
      <c r="R330" s="28"/>
    </row>
    <row r="331" spans="10:18" ht="18.75">
      <c r="J331" s="28"/>
      <c r="K331" s="28"/>
      <c r="L331" s="28"/>
      <c r="M331" s="28"/>
      <c r="N331" s="28"/>
      <c r="O331" s="28"/>
      <c r="P331" s="28"/>
      <c r="Q331" s="28"/>
      <c r="R331" s="28"/>
    </row>
    <row r="332" spans="10:18" ht="18.75">
      <c r="J332" s="28"/>
      <c r="K332" s="28"/>
      <c r="L332" s="28"/>
      <c r="M332" s="28"/>
      <c r="N332" s="28"/>
      <c r="O332" s="28"/>
      <c r="P332" s="28"/>
      <c r="Q332" s="28"/>
      <c r="R332" s="28"/>
    </row>
    <row r="333" spans="10:18" ht="18.75">
      <c r="J333" s="28"/>
      <c r="K333" s="28"/>
      <c r="L333" s="28"/>
      <c r="M333" s="28"/>
      <c r="N333" s="28"/>
      <c r="O333" s="28"/>
      <c r="P333" s="28"/>
      <c r="Q333" s="28"/>
      <c r="R333" s="28"/>
    </row>
    <row r="334" spans="10:18" ht="18.75">
      <c r="J334" s="28"/>
      <c r="K334" s="28"/>
      <c r="L334" s="28"/>
      <c r="M334" s="28"/>
      <c r="N334" s="28"/>
      <c r="O334" s="28"/>
      <c r="P334" s="28"/>
      <c r="Q334" s="28"/>
      <c r="R334" s="28"/>
    </row>
    <row r="335" spans="10:18" ht="18.75">
      <c r="J335" s="28"/>
      <c r="K335" s="28"/>
      <c r="L335" s="28"/>
      <c r="M335" s="28"/>
      <c r="N335" s="28"/>
      <c r="O335" s="28"/>
      <c r="P335" s="28"/>
      <c r="Q335" s="28"/>
      <c r="R335" s="28"/>
    </row>
    <row r="336" spans="10:18" ht="18.75">
      <c r="J336" s="28"/>
      <c r="K336" s="28"/>
      <c r="L336" s="28"/>
      <c r="M336" s="28"/>
      <c r="N336" s="28"/>
      <c r="O336" s="28"/>
      <c r="P336" s="28"/>
      <c r="Q336" s="28"/>
      <c r="R336" s="28"/>
    </row>
    <row r="337" spans="10:18" ht="18.75">
      <c r="J337" s="28"/>
      <c r="K337" s="28"/>
      <c r="L337" s="28"/>
      <c r="M337" s="28"/>
      <c r="N337" s="28"/>
      <c r="O337" s="28"/>
      <c r="P337" s="28"/>
      <c r="Q337" s="28"/>
      <c r="R337" s="28"/>
    </row>
    <row r="338" spans="10:18" ht="18.75">
      <c r="J338" s="28"/>
      <c r="K338" s="28"/>
      <c r="L338" s="28"/>
      <c r="M338" s="28"/>
      <c r="N338" s="28"/>
      <c r="O338" s="28"/>
      <c r="P338" s="28"/>
      <c r="Q338" s="28"/>
      <c r="R338" s="28"/>
    </row>
    <row r="339" spans="10:18" ht="18.75">
      <c r="J339" s="28"/>
      <c r="K339" s="28"/>
      <c r="L339" s="28"/>
      <c r="M339" s="28"/>
      <c r="N339" s="28"/>
      <c r="O339" s="28"/>
      <c r="P339" s="28"/>
      <c r="Q339" s="28"/>
      <c r="R339" s="28"/>
    </row>
    <row r="340" spans="10:18" ht="18.75">
      <c r="J340" s="28"/>
      <c r="K340" s="28"/>
      <c r="L340" s="28"/>
      <c r="M340" s="28"/>
      <c r="N340" s="28"/>
      <c r="O340" s="28"/>
      <c r="P340" s="28"/>
      <c r="Q340" s="28"/>
      <c r="R340" s="28"/>
    </row>
    <row r="341" spans="10:18" ht="18.75">
      <c r="J341" s="28"/>
      <c r="K341" s="28"/>
      <c r="L341" s="28"/>
      <c r="M341" s="28"/>
      <c r="N341" s="28"/>
      <c r="O341" s="28"/>
      <c r="P341" s="28"/>
      <c r="Q341" s="28"/>
      <c r="R341" s="28"/>
    </row>
    <row r="342" spans="10:18" ht="18.75">
      <c r="J342" s="28"/>
      <c r="K342" s="28"/>
      <c r="L342" s="28"/>
      <c r="M342" s="28"/>
      <c r="N342" s="28"/>
      <c r="O342" s="28"/>
      <c r="P342" s="28"/>
      <c r="Q342" s="28"/>
      <c r="R342" s="28"/>
    </row>
    <row r="343" spans="10:18" ht="18.75">
      <c r="J343" s="28"/>
      <c r="K343" s="28"/>
      <c r="L343" s="28"/>
      <c r="M343" s="28"/>
      <c r="N343" s="28"/>
      <c r="O343" s="28"/>
      <c r="P343" s="28"/>
      <c r="Q343" s="28"/>
      <c r="R343" s="28"/>
    </row>
    <row r="344" spans="10:18" ht="18.75">
      <c r="J344" s="28"/>
      <c r="K344" s="28"/>
      <c r="L344" s="28"/>
      <c r="M344" s="28"/>
      <c r="N344" s="28"/>
      <c r="O344" s="28"/>
      <c r="P344" s="28"/>
      <c r="Q344" s="28"/>
      <c r="R344" s="28"/>
    </row>
    <row r="345" spans="10:18" ht="18.75">
      <c r="J345" s="28"/>
      <c r="K345" s="28"/>
      <c r="L345" s="28"/>
      <c r="M345" s="28"/>
      <c r="N345" s="28"/>
      <c r="O345" s="28"/>
      <c r="P345" s="28"/>
      <c r="Q345" s="28"/>
      <c r="R345" s="28"/>
    </row>
    <row r="346" spans="10:18" ht="18.75">
      <c r="J346" s="28"/>
      <c r="K346" s="28"/>
      <c r="L346" s="28"/>
      <c r="M346" s="28"/>
      <c r="N346" s="28"/>
      <c r="O346" s="28"/>
      <c r="P346" s="28"/>
      <c r="Q346" s="28"/>
      <c r="R346" s="28"/>
    </row>
    <row r="347" spans="10:18" ht="18.75">
      <c r="J347" s="28"/>
      <c r="K347" s="28"/>
      <c r="L347" s="28"/>
      <c r="M347" s="28"/>
      <c r="N347" s="28"/>
      <c r="O347" s="28"/>
      <c r="P347" s="28"/>
      <c r="Q347" s="28"/>
      <c r="R347" s="28"/>
    </row>
    <row r="348" spans="10:18" ht="18.75">
      <c r="J348" s="28"/>
      <c r="K348" s="28"/>
      <c r="L348" s="28"/>
      <c r="M348" s="28"/>
      <c r="N348" s="28"/>
      <c r="O348" s="28"/>
      <c r="P348" s="28"/>
      <c r="Q348" s="28"/>
      <c r="R348" s="28"/>
    </row>
    <row r="349" spans="10:18" ht="18.75">
      <c r="J349" s="28"/>
      <c r="K349" s="28"/>
      <c r="L349" s="28"/>
      <c r="M349" s="28"/>
      <c r="N349" s="28"/>
      <c r="O349" s="28"/>
      <c r="P349" s="28"/>
      <c r="Q349" s="28"/>
      <c r="R349" s="28"/>
    </row>
    <row r="350" spans="10:18" ht="18.75">
      <c r="J350" s="28"/>
      <c r="K350" s="28"/>
      <c r="L350" s="28"/>
      <c r="M350" s="28"/>
      <c r="N350" s="28"/>
      <c r="O350" s="28"/>
      <c r="P350" s="28"/>
      <c r="Q350" s="28"/>
      <c r="R350" s="28"/>
    </row>
    <row r="351" spans="10:18" ht="18.75">
      <c r="J351" s="28"/>
      <c r="K351" s="28"/>
      <c r="L351" s="28"/>
      <c r="M351" s="28"/>
      <c r="N351" s="28"/>
      <c r="O351" s="28"/>
      <c r="P351" s="28"/>
      <c r="Q351" s="28"/>
      <c r="R351" s="28"/>
    </row>
    <row r="352" spans="10:18" ht="18.75">
      <c r="J352" s="28"/>
      <c r="K352" s="28"/>
      <c r="L352" s="28"/>
      <c r="M352" s="28"/>
      <c r="N352" s="28"/>
      <c r="O352" s="28"/>
      <c r="P352" s="28"/>
      <c r="Q352" s="28"/>
      <c r="R352" s="28"/>
    </row>
    <row r="353" spans="10:18" ht="18.75">
      <c r="J353" s="28"/>
      <c r="K353" s="28"/>
      <c r="L353" s="28"/>
      <c r="M353" s="28"/>
      <c r="N353" s="28"/>
      <c r="O353" s="28"/>
      <c r="P353" s="28"/>
      <c r="Q353" s="28"/>
      <c r="R353" s="28"/>
    </row>
    <row r="354" spans="10:18" ht="18.75">
      <c r="J354" s="28"/>
      <c r="K354" s="28"/>
      <c r="L354" s="28"/>
      <c r="M354" s="28"/>
      <c r="N354" s="28"/>
      <c r="O354" s="28"/>
      <c r="P354" s="28"/>
      <c r="Q354" s="28"/>
      <c r="R354" s="28"/>
    </row>
    <row r="355" spans="10:18" ht="18.75">
      <c r="J355" s="28"/>
      <c r="K355" s="28"/>
      <c r="L355" s="28"/>
      <c r="M355" s="28"/>
      <c r="N355" s="28"/>
      <c r="O355" s="28"/>
      <c r="P355" s="28"/>
      <c r="Q355" s="28"/>
      <c r="R355" s="28"/>
    </row>
    <row r="356" spans="10:18" ht="18.75">
      <c r="J356" s="28"/>
      <c r="K356" s="28"/>
      <c r="L356" s="28"/>
      <c r="M356" s="28"/>
      <c r="N356" s="28"/>
      <c r="O356" s="28"/>
      <c r="P356" s="28"/>
      <c r="Q356" s="28"/>
      <c r="R356" s="28"/>
    </row>
    <row r="357" spans="10:18" ht="18.75">
      <c r="J357" s="28"/>
      <c r="K357" s="28"/>
      <c r="L357" s="28"/>
      <c r="M357" s="28"/>
      <c r="N357" s="28"/>
      <c r="O357" s="28"/>
      <c r="P357" s="28"/>
      <c r="Q357" s="28"/>
      <c r="R357" s="28"/>
    </row>
    <row r="358" spans="10:18" ht="18.75">
      <c r="J358" s="28"/>
      <c r="K358" s="28"/>
      <c r="L358" s="28"/>
      <c r="M358" s="28"/>
      <c r="N358" s="28"/>
      <c r="O358" s="28"/>
      <c r="P358" s="28"/>
      <c r="Q358" s="28"/>
      <c r="R358" s="28"/>
    </row>
    <row r="359" spans="10:18" ht="18.75">
      <c r="J359" s="28"/>
      <c r="K359" s="28"/>
      <c r="L359" s="28"/>
      <c r="M359" s="28"/>
      <c r="N359" s="28"/>
      <c r="O359" s="28"/>
      <c r="P359" s="28"/>
      <c r="Q359" s="28"/>
      <c r="R359" s="28"/>
    </row>
    <row r="360" spans="10:18" ht="18.75">
      <c r="J360" s="28"/>
      <c r="K360" s="28"/>
      <c r="L360" s="28"/>
      <c r="M360" s="28"/>
      <c r="N360" s="28"/>
      <c r="O360" s="28"/>
      <c r="P360" s="28"/>
      <c r="Q360" s="28"/>
      <c r="R360" s="28"/>
    </row>
    <row r="361" spans="10:18" ht="18.75">
      <c r="J361" s="28"/>
      <c r="K361" s="28"/>
      <c r="L361" s="28"/>
      <c r="M361" s="28"/>
      <c r="N361" s="28"/>
      <c r="O361" s="28"/>
      <c r="P361" s="28"/>
      <c r="Q361" s="28"/>
      <c r="R361" s="28"/>
    </row>
    <row r="362" spans="10:18" ht="18.75">
      <c r="J362" s="28"/>
      <c r="K362" s="28"/>
      <c r="L362" s="28"/>
      <c r="M362" s="28"/>
      <c r="N362" s="28"/>
      <c r="O362" s="28"/>
      <c r="P362" s="28"/>
      <c r="Q362" s="28"/>
      <c r="R362" s="28"/>
    </row>
    <row r="363" spans="10:18" ht="18.75">
      <c r="J363" s="28"/>
      <c r="K363" s="28"/>
      <c r="L363" s="28"/>
      <c r="M363" s="28"/>
      <c r="N363" s="28"/>
      <c r="O363" s="28"/>
      <c r="P363" s="28"/>
      <c r="Q363" s="28"/>
      <c r="R363" s="28"/>
    </row>
    <row r="364" spans="10:18" ht="18.75">
      <c r="J364" s="28"/>
      <c r="K364" s="28"/>
      <c r="L364" s="28"/>
      <c r="M364" s="28"/>
      <c r="N364" s="28"/>
      <c r="O364" s="28"/>
      <c r="P364" s="28"/>
      <c r="Q364" s="28"/>
      <c r="R364" s="28"/>
    </row>
    <row r="365" spans="10:18" ht="18.75">
      <c r="J365" s="28"/>
      <c r="K365" s="28"/>
      <c r="L365" s="28"/>
      <c r="M365" s="28"/>
      <c r="N365" s="28"/>
      <c r="O365" s="28"/>
      <c r="P365" s="28"/>
      <c r="Q365" s="28"/>
      <c r="R365" s="28"/>
    </row>
    <row r="366" spans="10:18" ht="18.75">
      <c r="J366" s="28"/>
      <c r="K366" s="28"/>
      <c r="L366" s="28"/>
      <c r="M366" s="28"/>
      <c r="N366" s="28"/>
      <c r="O366" s="28"/>
      <c r="P366" s="28"/>
      <c r="Q366" s="28"/>
      <c r="R366" s="28"/>
    </row>
    <row r="367" spans="10:18" ht="18.75">
      <c r="J367" s="28"/>
      <c r="K367" s="28"/>
      <c r="L367" s="28"/>
      <c r="M367" s="28"/>
      <c r="N367" s="28"/>
      <c r="O367" s="28"/>
      <c r="P367" s="28"/>
      <c r="Q367" s="28"/>
      <c r="R367" s="28"/>
    </row>
    <row r="368" spans="10:18" ht="18.75">
      <c r="J368" s="28"/>
      <c r="K368" s="28"/>
      <c r="L368" s="28"/>
      <c r="M368" s="28"/>
      <c r="N368" s="28"/>
      <c r="O368" s="28"/>
      <c r="P368" s="28"/>
      <c r="Q368" s="28"/>
      <c r="R368" s="28"/>
    </row>
    <row r="369" spans="10:18" ht="18.75">
      <c r="J369" s="28"/>
      <c r="K369" s="28"/>
      <c r="L369" s="28"/>
      <c r="M369" s="28"/>
      <c r="N369" s="28"/>
      <c r="O369" s="28"/>
      <c r="P369" s="28"/>
      <c r="Q369" s="28"/>
      <c r="R369" s="28"/>
    </row>
    <row r="370" spans="10:18" ht="18.75">
      <c r="J370" s="28"/>
      <c r="K370" s="28"/>
      <c r="L370" s="28"/>
      <c r="M370" s="28"/>
      <c r="N370" s="28"/>
      <c r="O370" s="28"/>
      <c r="P370" s="28"/>
      <c r="Q370" s="28"/>
      <c r="R370" s="28"/>
    </row>
    <row r="371" spans="10:18" ht="18.75">
      <c r="J371" s="28"/>
      <c r="K371" s="28"/>
      <c r="L371" s="28"/>
      <c r="M371" s="28"/>
      <c r="N371" s="28"/>
      <c r="O371" s="28"/>
      <c r="P371" s="28"/>
      <c r="Q371" s="28"/>
      <c r="R371" s="28"/>
    </row>
    <row r="372" spans="10:18" ht="18.75">
      <c r="J372" s="28"/>
      <c r="K372" s="28"/>
      <c r="L372" s="28"/>
      <c r="M372" s="28"/>
      <c r="N372" s="28"/>
      <c r="O372" s="28"/>
      <c r="P372" s="28"/>
      <c r="Q372" s="28"/>
      <c r="R372" s="28"/>
    </row>
    <row r="373" spans="10:18" ht="18.75">
      <c r="J373" s="28"/>
      <c r="K373" s="28"/>
      <c r="L373" s="28"/>
      <c r="M373" s="28"/>
      <c r="N373" s="28"/>
      <c r="O373" s="28"/>
      <c r="P373" s="28"/>
      <c r="Q373" s="28"/>
      <c r="R373" s="28"/>
    </row>
    <row r="374" spans="10:18" ht="18.75">
      <c r="J374" s="28"/>
      <c r="K374" s="28"/>
      <c r="L374" s="28"/>
      <c r="M374" s="28"/>
      <c r="N374" s="28"/>
      <c r="O374" s="28"/>
      <c r="P374" s="28"/>
      <c r="Q374" s="28"/>
      <c r="R374" s="28"/>
    </row>
    <row r="375" spans="10:18" ht="18.75">
      <c r="J375" s="28"/>
      <c r="K375" s="28"/>
      <c r="L375" s="28"/>
      <c r="M375" s="28"/>
      <c r="N375" s="28"/>
      <c r="O375" s="28"/>
      <c r="P375" s="28"/>
      <c r="Q375" s="28"/>
      <c r="R375" s="28"/>
    </row>
    <row r="376" spans="10:18" ht="18.75">
      <c r="J376" s="28"/>
      <c r="K376" s="28"/>
      <c r="L376" s="28"/>
      <c r="M376" s="28"/>
      <c r="N376" s="28"/>
      <c r="O376" s="28"/>
      <c r="P376" s="28"/>
      <c r="Q376" s="28"/>
      <c r="R376" s="28"/>
    </row>
    <row r="377" spans="10:18" ht="18.75">
      <c r="J377" s="28"/>
      <c r="K377" s="28"/>
      <c r="L377" s="28"/>
      <c r="M377" s="28"/>
      <c r="N377" s="28"/>
      <c r="O377" s="28"/>
      <c r="P377" s="28"/>
      <c r="Q377" s="28"/>
      <c r="R377" s="28"/>
    </row>
    <row r="378" spans="10:18" ht="18.75">
      <c r="J378" s="28"/>
      <c r="K378" s="28"/>
      <c r="L378" s="28"/>
      <c r="M378" s="28"/>
      <c r="N378" s="28"/>
      <c r="O378" s="28"/>
      <c r="P378" s="28"/>
      <c r="Q378" s="28"/>
      <c r="R378" s="28"/>
    </row>
    <row r="379" spans="10:18" ht="18.75">
      <c r="J379" s="28"/>
      <c r="K379" s="28"/>
      <c r="L379" s="28"/>
      <c r="M379" s="28"/>
      <c r="N379" s="28"/>
      <c r="O379" s="28"/>
      <c r="P379" s="28"/>
      <c r="Q379" s="28"/>
      <c r="R379" s="28"/>
    </row>
    <row r="380" spans="10:18" ht="18.75">
      <c r="J380" s="28"/>
      <c r="K380" s="28"/>
      <c r="L380" s="28"/>
      <c r="M380" s="28"/>
      <c r="N380" s="28"/>
      <c r="O380" s="28"/>
      <c r="P380" s="28"/>
      <c r="Q380" s="28"/>
      <c r="R380" s="28"/>
    </row>
    <row r="381" spans="10:18" ht="18.75">
      <c r="J381" s="28"/>
      <c r="K381" s="28"/>
      <c r="L381" s="28"/>
      <c r="M381" s="28"/>
      <c r="N381" s="28"/>
      <c r="O381" s="28"/>
      <c r="P381" s="28"/>
      <c r="Q381" s="28"/>
      <c r="R381" s="28"/>
    </row>
    <row r="382" spans="10:18" ht="18.75">
      <c r="J382" s="28"/>
      <c r="K382" s="28"/>
      <c r="L382" s="28"/>
      <c r="M382" s="28"/>
      <c r="N382" s="28"/>
      <c r="O382" s="28"/>
      <c r="P382" s="28"/>
      <c r="Q382" s="28"/>
      <c r="R382" s="28"/>
    </row>
    <row r="383" spans="10:18" ht="18.75">
      <c r="J383" s="28"/>
      <c r="K383" s="28"/>
      <c r="L383" s="28"/>
      <c r="M383" s="28"/>
      <c r="N383" s="28"/>
      <c r="O383" s="28"/>
      <c r="P383" s="28"/>
      <c r="Q383" s="28"/>
      <c r="R383" s="28"/>
    </row>
    <row r="384" spans="10:18" ht="18.75">
      <c r="J384" s="28"/>
      <c r="K384" s="28"/>
      <c r="L384" s="28"/>
      <c r="M384" s="28"/>
      <c r="N384" s="28"/>
      <c r="O384" s="28"/>
      <c r="P384" s="28"/>
      <c r="Q384" s="28"/>
      <c r="R384" s="28"/>
    </row>
    <row r="385" spans="10:18" ht="18.75">
      <c r="J385" s="28"/>
      <c r="K385" s="28"/>
      <c r="L385" s="28"/>
      <c r="M385" s="28"/>
      <c r="N385" s="28"/>
      <c r="O385" s="28"/>
      <c r="P385" s="28"/>
      <c r="Q385" s="28"/>
      <c r="R385" s="28"/>
    </row>
    <row r="386" spans="10:18" ht="18.75">
      <c r="J386" s="28"/>
      <c r="K386" s="28"/>
      <c r="L386" s="28"/>
      <c r="M386" s="28"/>
      <c r="N386" s="28"/>
      <c r="O386" s="28"/>
      <c r="P386" s="28"/>
      <c r="Q386" s="28"/>
      <c r="R386" s="28"/>
    </row>
    <row r="387" spans="10:18" ht="18.75">
      <c r="J387" s="28"/>
      <c r="K387" s="28"/>
      <c r="L387" s="28"/>
      <c r="M387" s="28"/>
      <c r="N387" s="28"/>
      <c r="O387" s="28"/>
      <c r="P387" s="28"/>
      <c r="Q387" s="28"/>
      <c r="R387" s="28"/>
    </row>
    <row r="388" spans="10:18" ht="18.75">
      <c r="J388" s="28"/>
      <c r="K388" s="28"/>
      <c r="L388" s="28"/>
      <c r="M388" s="28"/>
      <c r="N388" s="28"/>
      <c r="O388" s="28"/>
      <c r="P388" s="28"/>
      <c r="Q388" s="28"/>
      <c r="R388" s="28"/>
    </row>
    <row r="389" spans="10:18" ht="18.75">
      <c r="J389" s="28"/>
      <c r="K389" s="28"/>
      <c r="L389" s="28"/>
      <c r="M389" s="28"/>
      <c r="N389" s="28"/>
      <c r="O389" s="28"/>
      <c r="P389" s="28"/>
      <c r="Q389" s="28"/>
      <c r="R389" s="28"/>
    </row>
    <row r="390" spans="10:18" ht="18.75">
      <c r="J390" s="28"/>
      <c r="K390" s="28"/>
      <c r="L390" s="28"/>
      <c r="M390" s="28"/>
      <c r="N390" s="28"/>
      <c r="O390" s="28"/>
      <c r="P390" s="28"/>
      <c r="Q390" s="28"/>
      <c r="R390" s="28"/>
    </row>
    <row r="391" spans="10:18" ht="18.75">
      <c r="J391" s="28"/>
      <c r="K391" s="28"/>
      <c r="L391" s="28"/>
      <c r="M391" s="28"/>
      <c r="N391" s="28"/>
      <c r="O391" s="28"/>
      <c r="P391" s="28"/>
      <c r="Q391" s="28"/>
      <c r="R391" s="28"/>
    </row>
    <row r="392" spans="10:18" ht="18.75">
      <c r="J392" s="28"/>
      <c r="K392" s="28"/>
      <c r="L392" s="28"/>
      <c r="M392" s="28"/>
      <c r="N392" s="28"/>
      <c r="O392" s="28"/>
      <c r="P392" s="28"/>
      <c r="Q392" s="28"/>
      <c r="R392" s="28"/>
    </row>
    <row r="393" spans="10:18" ht="18.75">
      <c r="J393" s="28"/>
      <c r="K393" s="28"/>
      <c r="L393" s="28"/>
      <c r="M393" s="28"/>
      <c r="N393" s="28"/>
      <c r="O393" s="28"/>
      <c r="P393" s="28"/>
      <c r="Q393" s="28"/>
      <c r="R393" s="28"/>
    </row>
    <row r="394" spans="10:18" ht="18.75">
      <c r="J394" s="28"/>
      <c r="K394" s="28"/>
      <c r="L394" s="28"/>
      <c r="M394" s="28"/>
      <c r="N394" s="28"/>
      <c r="O394" s="28"/>
      <c r="P394" s="28"/>
      <c r="Q394" s="28"/>
      <c r="R394" s="28"/>
    </row>
    <row r="395" spans="10:18" ht="18.75">
      <c r="J395" s="28"/>
      <c r="K395" s="28"/>
      <c r="L395" s="28"/>
      <c r="M395" s="28"/>
      <c r="N395" s="28"/>
      <c r="O395" s="28"/>
      <c r="P395" s="28"/>
      <c r="Q395" s="28"/>
      <c r="R395" s="28"/>
    </row>
    <row r="396" spans="10:18" ht="18.75">
      <c r="J396" s="28"/>
      <c r="K396" s="28"/>
      <c r="L396" s="28"/>
      <c r="M396" s="28"/>
      <c r="N396" s="28"/>
      <c r="O396" s="28"/>
      <c r="P396" s="28"/>
      <c r="Q396" s="28"/>
      <c r="R396" s="28"/>
    </row>
    <row r="397" spans="10:18" ht="18.75">
      <c r="J397" s="28"/>
      <c r="K397" s="28"/>
      <c r="L397" s="28"/>
      <c r="M397" s="28"/>
      <c r="N397" s="28"/>
      <c r="O397" s="28"/>
      <c r="P397" s="28"/>
      <c r="Q397" s="28"/>
      <c r="R397" s="28"/>
    </row>
    <row r="398" spans="10:18" ht="18.75">
      <c r="J398" s="28"/>
      <c r="K398" s="28"/>
      <c r="L398" s="28"/>
      <c r="M398" s="28"/>
      <c r="N398" s="28"/>
      <c r="O398" s="28"/>
      <c r="P398" s="28"/>
      <c r="Q398" s="28"/>
      <c r="R398" s="28"/>
    </row>
    <row r="399" spans="10:18" ht="18.75">
      <c r="J399" s="28"/>
      <c r="K399" s="28"/>
      <c r="L399" s="28"/>
      <c r="M399" s="28"/>
      <c r="N399" s="28"/>
      <c r="O399" s="28"/>
      <c r="P399" s="28"/>
      <c r="Q399" s="28"/>
      <c r="R399" s="28"/>
    </row>
    <row r="400" spans="10:18" ht="18.75">
      <c r="J400" s="28"/>
      <c r="K400" s="28"/>
      <c r="L400" s="28"/>
      <c r="M400" s="28"/>
      <c r="N400" s="28"/>
      <c r="O400" s="28"/>
      <c r="P400" s="28"/>
      <c r="Q400" s="28"/>
      <c r="R400" s="28"/>
    </row>
    <row r="401" spans="10:18" ht="18.75">
      <c r="J401" s="28"/>
      <c r="K401" s="28"/>
      <c r="L401" s="28"/>
      <c r="M401" s="28"/>
      <c r="N401" s="28"/>
      <c r="O401" s="28"/>
      <c r="P401" s="28"/>
      <c r="Q401" s="28"/>
      <c r="R401" s="28"/>
    </row>
    <row r="402" spans="10:18" ht="18.75">
      <c r="J402" s="28"/>
      <c r="K402" s="28"/>
      <c r="L402" s="28"/>
      <c r="M402" s="28"/>
      <c r="N402" s="28"/>
      <c r="O402" s="28"/>
      <c r="P402" s="28"/>
      <c r="Q402" s="28"/>
      <c r="R402" s="28"/>
    </row>
    <row r="403" spans="10:18" ht="18.75">
      <c r="J403" s="28"/>
      <c r="K403" s="28"/>
      <c r="L403" s="28"/>
      <c r="M403" s="28"/>
      <c r="N403" s="28"/>
      <c r="O403" s="28"/>
      <c r="P403" s="28"/>
      <c r="Q403" s="28"/>
      <c r="R403" s="28"/>
    </row>
    <row r="404" spans="10:18" ht="18.75">
      <c r="J404" s="28"/>
      <c r="K404" s="28"/>
      <c r="L404" s="28"/>
      <c r="M404" s="28"/>
      <c r="N404" s="28"/>
      <c r="O404" s="28"/>
      <c r="P404" s="28"/>
      <c r="Q404" s="28"/>
      <c r="R404" s="28"/>
    </row>
    <row r="405" spans="10:18" ht="18.75">
      <c r="J405" s="28"/>
      <c r="K405" s="28"/>
      <c r="L405" s="28"/>
      <c r="M405" s="28"/>
      <c r="N405" s="28"/>
      <c r="O405" s="28"/>
      <c r="P405" s="28"/>
      <c r="Q405" s="28"/>
      <c r="R405" s="28"/>
    </row>
    <row r="406" spans="10:18" ht="18.75">
      <c r="J406" s="28"/>
      <c r="K406" s="28"/>
      <c r="L406" s="28"/>
      <c r="M406" s="28"/>
      <c r="N406" s="28"/>
      <c r="O406" s="28"/>
      <c r="P406" s="28"/>
      <c r="Q406" s="28"/>
      <c r="R406" s="28"/>
    </row>
    <row r="407" spans="10:18" ht="18.75">
      <c r="J407" s="28"/>
      <c r="K407" s="28"/>
      <c r="L407" s="28"/>
      <c r="M407" s="28"/>
      <c r="N407" s="28"/>
      <c r="O407" s="28"/>
      <c r="P407" s="28"/>
      <c r="Q407" s="28"/>
      <c r="R407" s="28"/>
    </row>
    <row r="408" spans="10:18" ht="18.75">
      <c r="J408" s="28"/>
      <c r="K408" s="28"/>
      <c r="L408" s="28"/>
      <c r="M408" s="28"/>
      <c r="N408" s="28"/>
      <c r="O408" s="28"/>
      <c r="P408" s="28"/>
      <c r="Q408" s="28"/>
      <c r="R408" s="28"/>
    </row>
    <row r="409" spans="10:18" ht="18.75">
      <c r="J409" s="28"/>
      <c r="K409" s="28"/>
      <c r="L409" s="28"/>
      <c r="M409" s="28"/>
      <c r="N409" s="28"/>
      <c r="O409" s="28"/>
      <c r="P409" s="28"/>
      <c r="Q409" s="28"/>
      <c r="R409" s="28"/>
    </row>
    <row r="410" spans="10:18" ht="18.75">
      <c r="J410" s="28"/>
      <c r="K410" s="28"/>
      <c r="L410" s="28"/>
      <c r="M410" s="28"/>
      <c r="N410" s="28"/>
      <c r="O410" s="28"/>
      <c r="P410" s="28"/>
      <c r="Q410" s="28"/>
      <c r="R410" s="28"/>
    </row>
    <row r="411" spans="10:18" ht="18.75">
      <c r="J411" s="28"/>
      <c r="K411" s="28"/>
      <c r="L411" s="28"/>
      <c r="M411" s="28"/>
      <c r="N411" s="28"/>
      <c r="O411" s="28"/>
      <c r="P411" s="28"/>
      <c r="Q411" s="28"/>
      <c r="R411" s="28"/>
    </row>
    <row r="412" spans="10:18" ht="18.75">
      <c r="J412" s="28"/>
      <c r="K412" s="28"/>
      <c r="L412" s="28"/>
      <c r="M412" s="28"/>
      <c r="N412" s="28"/>
      <c r="O412" s="28"/>
      <c r="P412" s="28"/>
      <c r="Q412" s="28"/>
      <c r="R412" s="28"/>
    </row>
    <row r="413" spans="10:18" ht="18.75">
      <c r="J413" s="28"/>
      <c r="K413" s="28"/>
      <c r="L413" s="28"/>
      <c r="M413" s="28"/>
      <c r="N413" s="28"/>
      <c r="O413" s="28"/>
      <c r="P413" s="28"/>
      <c r="Q413" s="28"/>
      <c r="R413" s="28"/>
    </row>
    <row r="414" spans="10:18" ht="18.75">
      <c r="J414" s="28"/>
      <c r="K414" s="28"/>
      <c r="L414" s="28"/>
      <c r="M414" s="28"/>
      <c r="N414" s="28"/>
      <c r="O414" s="28"/>
      <c r="P414" s="28"/>
      <c r="Q414" s="28"/>
      <c r="R414" s="28"/>
    </row>
    <row r="415" spans="10:18" ht="18.75">
      <c r="J415" s="28"/>
      <c r="K415" s="28"/>
      <c r="L415" s="28"/>
      <c r="M415" s="28"/>
      <c r="N415" s="28"/>
      <c r="O415" s="28"/>
      <c r="P415" s="28"/>
      <c r="Q415" s="28"/>
      <c r="R415" s="28"/>
    </row>
    <row r="416" spans="10:18" ht="18.75">
      <c r="J416" s="28"/>
      <c r="K416" s="28"/>
      <c r="L416" s="28"/>
      <c r="M416" s="28"/>
      <c r="N416" s="28"/>
      <c r="O416" s="28"/>
      <c r="P416" s="28"/>
      <c r="Q416" s="28"/>
      <c r="R416" s="28"/>
    </row>
    <row r="417" spans="10:18" ht="18.75">
      <c r="J417" s="28"/>
      <c r="K417" s="28"/>
      <c r="L417" s="28"/>
      <c r="M417" s="28"/>
      <c r="N417" s="28"/>
      <c r="O417" s="28"/>
      <c r="P417" s="28"/>
      <c r="Q417" s="28"/>
      <c r="R417" s="28"/>
    </row>
    <row r="418" spans="10:18" ht="18.75">
      <c r="J418" s="28"/>
      <c r="K418" s="28"/>
      <c r="L418" s="28"/>
      <c r="M418" s="28"/>
      <c r="N418" s="28"/>
      <c r="O418" s="28"/>
      <c r="P418" s="28"/>
      <c r="Q418" s="28"/>
      <c r="R418" s="28"/>
    </row>
    <row r="419" spans="10:18" ht="18.75">
      <c r="J419" s="28"/>
      <c r="K419" s="28"/>
      <c r="L419" s="28"/>
      <c r="M419" s="28"/>
      <c r="N419" s="28"/>
      <c r="O419" s="28"/>
      <c r="P419" s="28"/>
      <c r="Q419" s="28"/>
      <c r="R419" s="28"/>
    </row>
    <row r="420" spans="10:18" ht="18.75">
      <c r="J420" s="28"/>
      <c r="K420" s="28"/>
      <c r="L420" s="28"/>
      <c r="M420" s="28"/>
      <c r="N420" s="28"/>
      <c r="O420" s="28"/>
      <c r="P420" s="28"/>
      <c r="Q420" s="28"/>
      <c r="R420" s="28"/>
    </row>
    <row r="421" spans="10:18" ht="18.75">
      <c r="J421" s="28"/>
      <c r="K421" s="28"/>
      <c r="L421" s="28"/>
      <c r="M421" s="28"/>
      <c r="N421" s="28"/>
      <c r="O421" s="28"/>
      <c r="P421" s="28"/>
      <c r="Q421" s="28"/>
      <c r="R421" s="28"/>
    </row>
    <row r="422" spans="10:18" ht="18.75">
      <c r="J422" s="28"/>
      <c r="K422" s="28"/>
      <c r="L422" s="28"/>
      <c r="M422" s="28"/>
      <c r="N422" s="28"/>
      <c r="O422" s="28"/>
      <c r="P422" s="28"/>
      <c r="Q422" s="28"/>
      <c r="R422" s="28"/>
    </row>
    <row r="423" spans="10:18" ht="18.75">
      <c r="J423" s="28"/>
      <c r="K423" s="28"/>
      <c r="L423" s="28"/>
      <c r="M423" s="28"/>
      <c r="N423" s="28"/>
      <c r="O423" s="28"/>
      <c r="P423" s="28"/>
      <c r="Q423" s="28"/>
      <c r="R423" s="28"/>
    </row>
    <row r="424" spans="10:18" ht="18.75">
      <c r="J424" s="28"/>
      <c r="K424" s="28"/>
      <c r="L424" s="28"/>
      <c r="M424" s="28"/>
      <c r="N424" s="28"/>
      <c r="O424" s="28"/>
      <c r="P424" s="28"/>
      <c r="Q424" s="28"/>
      <c r="R424" s="28"/>
    </row>
    <row r="425" spans="10:18" ht="18.75">
      <c r="J425" s="28"/>
      <c r="K425" s="28"/>
      <c r="L425" s="28"/>
      <c r="M425" s="28"/>
      <c r="N425" s="28"/>
      <c r="O425" s="28"/>
      <c r="P425" s="28"/>
      <c r="Q425" s="28"/>
      <c r="R425" s="28"/>
    </row>
    <row r="426" spans="10:18" ht="18.75">
      <c r="J426" s="28"/>
      <c r="K426" s="28"/>
      <c r="L426" s="28"/>
      <c r="M426" s="28"/>
      <c r="N426" s="28"/>
      <c r="O426" s="28"/>
      <c r="P426" s="28"/>
      <c r="Q426" s="28"/>
      <c r="R426" s="28"/>
    </row>
    <row r="427" spans="10:18" ht="18.75">
      <c r="J427" s="28"/>
      <c r="K427" s="28"/>
      <c r="L427" s="28"/>
      <c r="M427" s="28"/>
      <c r="N427" s="28"/>
      <c r="O427" s="28"/>
      <c r="P427" s="28"/>
      <c r="Q427" s="28"/>
      <c r="R427" s="28"/>
    </row>
    <row r="428" spans="10:18" ht="18.75">
      <c r="J428" s="28"/>
      <c r="K428" s="28"/>
      <c r="L428" s="28"/>
      <c r="M428" s="28"/>
      <c r="N428" s="28"/>
      <c r="O428" s="28"/>
      <c r="P428" s="28"/>
      <c r="Q428" s="28"/>
      <c r="R428" s="28"/>
    </row>
    <row r="429" spans="10:18" ht="18.75">
      <c r="J429" s="28"/>
      <c r="K429" s="28"/>
      <c r="L429" s="28"/>
      <c r="M429" s="28"/>
      <c r="N429" s="28"/>
      <c r="O429" s="28"/>
      <c r="P429" s="28"/>
      <c r="Q429" s="28"/>
      <c r="R429" s="28"/>
    </row>
    <row r="430" spans="10:18" ht="18.75">
      <c r="J430" s="28"/>
      <c r="K430" s="28"/>
      <c r="L430" s="28"/>
      <c r="M430" s="28"/>
      <c r="N430" s="28"/>
      <c r="O430" s="28"/>
      <c r="P430" s="28"/>
      <c r="Q430" s="28"/>
      <c r="R430" s="28"/>
    </row>
    <row r="431" spans="10:18" ht="18.75">
      <c r="J431" s="28"/>
      <c r="K431" s="28"/>
      <c r="L431" s="28"/>
      <c r="M431" s="28"/>
      <c r="N431" s="28"/>
      <c r="O431" s="28"/>
      <c r="P431" s="28"/>
      <c r="Q431" s="28"/>
      <c r="R431" s="28"/>
    </row>
    <row r="432" spans="10:18" ht="18.75">
      <c r="J432" s="28"/>
      <c r="K432" s="28"/>
      <c r="L432" s="28"/>
      <c r="M432" s="28"/>
      <c r="N432" s="28"/>
      <c r="O432" s="28"/>
      <c r="P432" s="28"/>
      <c r="Q432" s="28"/>
      <c r="R432" s="28"/>
    </row>
    <row r="433" spans="10:18" ht="18.75">
      <c r="J433" s="28"/>
      <c r="K433" s="28"/>
      <c r="L433" s="28"/>
      <c r="M433" s="28"/>
      <c r="N433" s="28"/>
      <c r="O433" s="28"/>
      <c r="P433" s="28"/>
      <c r="Q433" s="28"/>
      <c r="R433" s="28"/>
    </row>
    <row r="434" spans="10:18" ht="18.75">
      <c r="J434" s="28"/>
      <c r="K434" s="28"/>
      <c r="L434" s="28"/>
      <c r="M434" s="28"/>
      <c r="N434" s="28"/>
      <c r="O434" s="28"/>
      <c r="P434" s="28"/>
      <c r="Q434" s="28"/>
      <c r="R434" s="28"/>
    </row>
    <row r="435" spans="10:18" ht="18.75">
      <c r="J435" s="28"/>
      <c r="K435" s="28"/>
      <c r="L435" s="28"/>
      <c r="M435" s="28"/>
      <c r="N435" s="28"/>
      <c r="O435" s="28"/>
      <c r="P435" s="28"/>
      <c r="Q435" s="28"/>
      <c r="R435" s="28"/>
    </row>
    <row r="436" spans="10:18" ht="18.75">
      <c r="J436" s="28"/>
      <c r="K436" s="28"/>
      <c r="L436" s="28"/>
      <c r="M436" s="28"/>
      <c r="N436" s="28"/>
      <c r="O436" s="28"/>
      <c r="P436" s="28"/>
      <c r="Q436" s="28"/>
      <c r="R436" s="28"/>
    </row>
    <row r="437" spans="10:18" ht="18.75">
      <c r="J437" s="28"/>
      <c r="K437" s="28"/>
      <c r="L437" s="28"/>
      <c r="M437" s="28"/>
      <c r="N437" s="28"/>
      <c r="O437" s="28"/>
      <c r="P437" s="28"/>
      <c r="Q437" s="28"/>
      <c r="R437" s="28"/>
    </row>
    <row r="438" spans="10:18" ht="18.75">
      <c r="J438" s="28"/>
      <c r="K438" s="28"/>
      <c r="L438" s="28"/>
      <c r="M438" s="28"/>
      <c r="N438" s="28"/>
      <c r="O438" s="28"/>
      <c r="P438" s="28"/>
      <c r="Q438" s="28"/>
      <c r="R438" s="28"/>
    </row>
    <row r="439" spans="10:18" ht="18.75">
      <c r="J439" s="28"/>
      <c r="K439" s="28"/>
      <c r="L439" s="28"/>
      <c r="M439" s="28"/>
      <c r="N439" s="28"/>
      <c r="O439" s="28"/>
      <c r="P439" s="28"/>
      <c r="Q439" s="28"/>
      <c r="R439" s="28"/>
    </row>
    <row r="440" spans="10:18" ht="18.75">
      <c r="J440" s="28"/>
      <c r="K440" s="28"/>
      <c r="L440" s="28"/>
      <c r="M440" s="28"/>
      <c r="N440" s="28"/>
      <c r="O440" s="28"/>
      <c r="P440" s="28"/>
      <c r="Q440" s="28"/>
      <c r="R440" s="28"/>
    </row>
    <row r="441" spans="10:18" ht="18.75">
      <c r="J441" s="28"/>
      <c r="K441" s="28"/>
      <c r="L441" s="28"/>
      <c r="M441" s="28"/>
      <c r="N441" s="28"/>
      <c r="O441" s="28"/>
      <c r="P441" s="28"/>
      <c r="Q441" s="28"/>
      <c r="R441" s="28"/>
    </row>
    <row r="442" spans="10:18" ht="18.75">
      <c r="J442" s="28"/>
      <c r="K442" s="28"/>
      <c r="L442" s="28"/>
      <c r="M442" s="28"/>
      <c r="N442" s="28"/>
      <c r="O442" s="28"/>
      <c r="P442" s="28"/>
      <c r="Q442" s="28"/>
      <c r="R442" s="28"/>
    </row>
    <row r="443" spans="10:18" ht="18.75">
      <c r="J443" s="28"/>
      <c r="K443" s="28"/>
      <c r="L443" s="28"/>
      <c r="M443" s="28"/>
      <c r="N443" s="28"/>
      <c r="O443" s="28"/>
      <c r="P443" s="28"/>
      <c r="Q443" s="28"/>
      <c r="R443" s="28"/>
    </row>
    <row r="444" spans="10:18" ht="18.75">
      <c r="J444" s="28"/>
      <c r="K444" s="28"/>
      <c r="L444" s="28"/>
      <c r="M444" s="28"/>
      <c r="N444" s="28"/>
      <c r="O444" s="28"/>
      <c r="P444" s="28"/>
      <c r="Q444" s="28"/>
      <c r="R444" s="28"/>
    </row>
    <row r="445" spans="10:18" ht="18.75">
      <c r="J445" s="28"/>
      <c r="K445" s="28"/>
      <c r="L445" s="28"/>
      <c r="M445" s="28"/>
      <c r="N445" s="28"/>
      <c r="O445" s="28"/>
      <c r="P445" s="28"/>
      <c r="Q445" s="28"/>
      <c r="R445" s="28"/>
    </row>
    <row r="446" spans="10:18" ht="18.75">
      <c r="J446" s="28"/>
      <c r="K446" s="28"/>
      <c r="L446" s="28"/>
      <c r="M446" s="28"/>
      <c r="N446" s="28"/>
      <c r="O446" s="28"/>
      <c r="P446" s="28"/>
      <c r="Q446" s="28"/>
      <c r="R446" s="28"/>
    </row>
    <row r="447" spans="10:18" ht="18.75">
      <c r="J447" s="28"/>
      <c r="K447" s="28"/>
      <c r="L447" s="28"/>
      <c r="M447" s="28"/>
      <c r="N447" s="28"/>
      <c r="O447" s="28"/>
      <c r="P447" s="28"/>
      <c r="Q447" s="28"/>
      <c r="R447" s="28"/>
    </row>
    <row r="448" spans="10:18" ht="18.75">
      <c r="J448" s="28"/>
      <c r="K448" s="28"/>
      <c r="L448" s="28"/>
      <c r="M448" s="28"/>
      <c r="N448" s="28"/>
      <c r="O448" s="28"/>
      <c r="P448" s="28"/>
      <c r="Q448" s="28"/>
      <c r="R448" s="28"/>
    </row>
    <row r="449" spans="10:18" ht="18.75">
      <c r="J449" s="28"/>
      <c r="K449" s="28"/>
      <c r="L449" s="28"/>
      <c r="M449" s="28"/>
      <c r="N449" s="28"/>
      <c r="O449" s="28"/>
      <c r="P449" s="28"/>
      <c r="Q449" s="28"/>
      <c r="R449" s="28"/>
    </row>
    <row r="450" spans="10:18" ht="18.75">
      <c r="J450" s="28"/>
      <c r="K450" s="28"/>
      <c r="L450" s="28"/>
      <c r="M450" s="28"/>
      <c r="N450" s="28"/>
      <c r="O450" s="28"/>
      <c r="P450" s="28"/>
      <c r="Q450" s="28"/>
      <c r="R450" s="28"/>
    </row>
    <row r="451" spans="10:18" ht="18.75">
      <c r="J451" s="28"/>
      <c r="K451" s="28"/>
      <c r="L451" s="28"/>
      <c r="M451" s="28"/>
      <c r="N451" s="28"/>
      <c r="O451" s="28"/>
      <c r="P451" s="28"/>
      <c r="Q451" s="28"/>
      <c r="R451" s="28"/>
    </row>
    <row r="452" spans="10:18" ht="18.75">
      <c r="J452" s="28"/>
      <c r="K452" s="28"/>
      <c r="L452" s="28"/>
      <c r="M452" s="28"/>
      <c r="N452" s="28"/>
      <c r="O452" s="28"/>
      <c r="P452" s="28"/>
      <c r="Q452" s="28"/>
      <c r="R452" s="28"/>
    </row>
    <row r="453" spans="10:18" ht="18.75">
      <c r="J453" s="28"/>
      <c r="K453" s="28"/>
      <c r="L453" s="28"/>
      <c r="M453" s="28"/>
      <c r="N453" s="28"/>
      <c r="O453" s="28"/>
      <c r="P453" s="28"/>
      <c r="Q453" s="28"/>
      <c r="R453" s="28"/>
    </row>
    <row r="454" spans="10:18" ht="18.75">
      <c r="J454" s="28"/>
      <c r="K454" s="28"/>
      <c r="L454" s="28"/>
      <c r="M454" s="28"/>
      <c r="N454" s="28"/>
      <c r="O454" s="28"/>
      <c r="P454" s="28"/>
      <c r="Q454" s="28"/>
      <c r="R454" s="28"/>
    </row>
    <row r="455" spans="10:18" ht="18.75">
      <c r="J455" s="28"/>
      <c r="K455" s="28"/>
      <c r="L455" s="28"/>
      <c r="M455" s="28"/>
      <c r="N455" s="28"/>
      <c r="O455" s="28"/>
      <c r="P455" s="28"/>
      <c r="Q455" s="28"/>
      <c r="R455" s="28"/>
    </row>
    <row r="456" spans="10:18" ht="18.75">
      <c r="J456" s="28"/>
      <c r="K456" s="28"/>
      <c r="L456" s="28"/>
      <c r="M456" s="28"/>
      <c r="N456" s="28"/>
      <c r="O456" s="28"/>
      <c r="P456" s="28"/>
      <c r="Q456" s="28"/>
      <c r="R456" s="28"/>
    </row>
    <row r="457" spans="10:18" ht="18.75">
      <c r="J457" s="28"/>
      <c r="K457" s="28"/>
      <c r="L457" s="28"/>
      <c r="M457" s="28"/>
      <c r="N457" s="28"/>
      <c r="O457" s="28"/>
      <c r="P457" s="28"/>
      <c r="Q457" s="28"/>
      <c r="R457" s="28"/>
    </row>
    <row r="458" spans="10:18" ht="18.75">
      <c r="J458" s="28"/>
      <c r="K458" s="28"/>
      <c r="L458" s="28"/>
      <c r="M458" s="28"/>
      <c r="N458" s="28"/>
      <c r="O458" s="28"/>
      <c r="P458" s="28"/>
      <c r="Q458" s="28"/>
      <c r="R458" s="28"/>
    </row>
    <row r="459" spans="10:18" ht="18.75">
      <c r="J459" s="28"/>
      <c r="K459" s="28"/>
      <c r="L459" s="28"/>
      <c r="M459" s="28"/>
      <c r="N459" s="28"/>
      <c r="O459" s="28"/>
      <c r="P459" s="28"/>
      <c r="Q459" s="28"/>
      <c r="R459" s="28"/>
    </row>
    <row r="460" spans="10:18" ht="18.75">
      <c r="J460" s="28"/>
      <c r="K460" s="28"/>
      <c r="L460" s="28"/>
      <c r="M460" s="28"/>
      <c r="N460" s="28"/>
      <c r="O460" s="28"/>
      <c r="P460" s="28"/>
      <c r="Q460" s="28"/>
      <c r="R460" s="28"/>
    </row>
    <row r="461" spans="10:18" ht="18.75">
      <c r="J461" s="28"/>
      <c r="K461" s="28"/>
      <c r="L461" s="28"/>
      <c r="M461" s="28"/>
      <c r="N461" s="28"/>
      <c r="O461" s="28"/>
      <c r="P461" s="28"/>
      <c r="Q461" s="28"/>
      <c r="R461" s="28"/>
    </row>
    <row r="462" spans="10:18" ht="18.75">
      <c r="J462" s="28"/>
      <c r="K462" s="28"/>
      <c r="L462" s="28"/>
      <c r="M462" s="28"/>
      <c r="N462" s="28"/>
      <c r="O462" s="28"/>
      <c r="P462" s="28"/>
      <c r="Q462" s="28"/>
      <c r="R462" s="28"/>
    </row>
    <row r="463" spans="10:18" ht="18.75">
      <c r="J463" s="28"/>
      <c r="K463" s="28"/>
      <c r="L463" s="28"/>
      <c r="M463" s="28"/>
      <c r="N463" s="28"/>
      <c r="O463" s="28"/>
      <c r="P463" s="28"/>
      <c r="Q463" s="28"/>
      <c r="R463" s="28"/>
    </row>
    <row r="464" spans="10:18" ht="18.75">
      <c r="J464" s="28"/>
      <c r="K464" s="28"/>
      <c r="L464" s="28"/>
      <c r="M464" s="28"/>
      <c r="N464" s="28"/>
      <c r="O464" s="28"/>
      <c r="P464" s="28"/>
      <c r="Q464" s="28"/>
      <c r="R464" s="28"/>
    </row>
    <row r="465" spans="10:18" ht="18.75">
      <c r="J465" s="28"/>
      <c r="K465" s="28"/>
      <c r="L465" s="28"/>
      <c r="M465" s="28"/>
      <c r="N465" s="28"/>
      <c r="O465" s="28"/>
      <c r="P465" s="28"/>
      <c r="Q465" s="28"/>
      <c r="R465" s="28"/>
    </row>
    <row r="466" spans="10:18" ht="18.75">
      <c r="J466" s="28"/>
      <c r="K466" s="28"/>
      <c r="L466" s="28"/>
      <c r="M466" s="28"/>
      <c r="N466" s="28"/>
      <c r="O466" s="28"/>
      <c r="P466" s="28"/>
      <c r="Q466" s="28"/>
      <c r="R466" s="28"/>
    </row>
    <row r="467" spans="10:18" ht="18.75">
      <c r="J467" s="28"/>
      <c r="K467" s="28"/>
      <c r="L467" s="28"/>
      <c r="M467" s="28"/>
      <c r="N467" s="28"/>
      <c r="O467" s="28"/>
      <c r="P467" s="28"/>
      <c r="Q467" s="28"/>
      <c r="R467" s="28"/>
    </row>
    <row r="468" spans="10:18" ht="18.75">
      <c r="J468" s="28"/>
      <c r="K468" s="28"/>
      <c r="L468" s="28"/>
      <c r="M468" s="28"/>
      <c r="N468" s="28"/>
      <c r="O468" s="28"/>
      <c r="P468" s="28"/>
      <c r="Q468" s="28"/>
      <c r="R468" s="28"/>
    </row>
    <row r="469" spans="10:18" ht="18.75">
      <c r="J469" s="28"/>
      <c r="K469" s="28"/>
      <c r="L469" s="28"/>
      <c r="M469" s="28"/>
      <c r="N469" s="28"/>
      <c r="O469" s="28"/>
      <c r="P469" s="28"/>
      <c r="Q469" s="28"/>
      <c r="R469" s="28"/>
    </row>
    <row r="470" spans="10:18" ht="18.75">
      <c r="J470" s="28"/>
      <c r="K470" s="28"/>
      <c r="L470" s="28"/>
      <c r="M470" s="28"/>
      <c r="N470" s="28"/>
      <c r="O470" s="28"/>
      <c r="P470" s="28"/>
      <c r="Q470" s="28"/>
      <c r="R470" s="28"/>
    </row>
    <row r="471" spans="10:18" ht="18.75">
      <c r="J471" s="28"/>
      <c r="K471" s="28"/>
      <c r="L471" s="28"/>
      <c r="M471" s="28"/>
      <c r="N471" s="28"/>
      <c r="O471" s="28"/>
      <c r="P471" s="28"/>
      <c r="Q471" s="28"/>
      <c r="R471" s="28"/>
    </row>
    <row r="472" spans="10:18" ht="18.75">
      <c r="J472" s="28"/>
      <c r="K472" s="28"/>
      <c r="L472" s="28"/>
      <c r="M472" s="28"/>
      <c r="N472" s="28"/>
      <c r="O472" s="28"/>
      <c r="P472" s="28"/>
      <c r="Q472" s="28"/>
      <c r="R472" s="28"/>
    </row>
    <row r="473" spans="10:18" ht="18.75">
      <c r="J473" s="28"/>
      <c r="K473" s="28"/>
      <c r="L473" s="28"/>
      <c r="M473" s="28"/>
      <c r="N473" s="28"/>
      <c r="O473" s="28"/>
      <c r="P473" s="28"/>
      <c r="Q473" s="28"/>
      <c r="R473" s="28"/>
    </row>
    <row r="474" spans="10:18" ht="18.75">
      <c r="J474" s="28"/>
      <c r="K474" s="28"/>
      <c r="L474" s="28"/>
      <c r="M474" s="28"/>
      <c r="N474" s="28"/>
      <c r="O474" s="28"/>
      <c r="P474" s="28"/>
      <c r="Q474" s="28"/>
      <c r="R474" s="28"/>
    </row>
    <row r="475" spans="10:18" ht="18.75">
      <c r="J475" s="28"/>
      <c r="K475" s="28"/>
      <c r="L475" s="28"/>
      <c r="M475" s="28"/>
      <c r="N475" s="28"/>
      <c r="O475" s="28"/>
      <c r="P475" s="28"/>
      <c r="Q475" s="28"/>
      <c r="R475" s="28"/>
    </row>
    <row r="476" spans="10:18" ht="18.75">
      <c r="J476" s="28"/>
      <c r="K476" s="28"/>
      <c r="L476" s="28"/>
      <c r="M476" s="28"/>
      <c r="N476" s="28"/>
      <c r="O476" s="28"/>
      <c r="P476" s="28"/>
      <c r="Q476" s="28"/>
      <c r="R476" s="28"/>
    </row>
    <row r="477" spans="10:18" ht="18.75">
      <c r="J477" s="28"/>
      <c r="K477" s="28"/>
      <c r="L477" s="28"/>
      <c r="M477" s="28"/>
      <c r="N477" s="28"/>
      <c r="O477" s="28"/>
      <c r="P477" s="28"/>
      <c r="Q477" s="28"/>
      <c r="R477" s="28"/>
    </row>
    <row r="478" spans="10:18" ht="18.75">
      <c r="J478" s="28"/>
      <c r="K478" s="28"/>
      <c r="L478" s="28"/>
      <c r="M478" s="28"/>
      <c r="N478" s="28"/>
      <c r="O478" s="28"/>
      <c r="P478" s="28"/>
      <c r="Q478" s="28"/>
      <c r="R478" s="28"/>
    </row>
    <row r="479" spans="10:18" ht="18.75">
      <c r="J479" s="28"/>
      <c r="K479" s="28"/>
      <c r="L479" s="28"/>
      <c r="M479" s="28"/>
      <c r="N479" s="28"/>
      <c r="O479" s="28"/>
      <c r="P479" s="28"/>
      <c r="Q479" s="28"/>
      <c r="R479" s="28"/>
    </row>
    <row r="480" spans="10:18" ht="18.75">
      <c r="J480" s="28"/>
      <c r="K480" s="28"/>
      <c r="L480" s="28"/>
      <c r="M480" s="28"/>
      <c r="N480" s="28"/>
      <c r="O480" s="28"/>
      <c r="P480" s="28"/>
      <c r="Q480" s="28"/>
      <c r="R480" s="28"/>
    </row>
    <row r="481" spans="10:18" ht="18.75">
      <c r="J481" s="28"/>
      <c r="K481" s="28"/>
      <c r="L481" s="28"/>
      <c r="M481" s="28"/>
      <c r="N481" s="28"/>
      <c r="O481" s="28"/>
      <c r="P481" s="28"/>
      <c r="Q481" s="28"/>
      <c r="R481" s="28"/>
    </row>
    <row r="482" spans="10:18" ht="18.75">
      <c r="J482" s="28"/>
      <c r="K482" s="28"/>
      <c r="L482" s="28"/>
      <c r="M482" s="28"/>
      <c r="N482" s="28"/>
      <c r="O482" s="28"/>
      <c r="P482" s="28"/>
      <c r="Q482" s="28"/>
      <c r="R482" s="28"/>
    </row>
    <row r="483" spans="10:18" ht="18.75">
      <c r="J483" s="28"/>
      <c r="K483" s="28"/>
      <c r="L483" s="28"/>
      <c r="M483" s="28"/>
      <c r="N483" s="28"/>
      <c r="O483" s="28"/>
      <c r="P483" s="28"/>
      <c r="Q483" s="28"/>
      <c r="R483" s="28"/>
    </row>
    <row r="484" spans="10:18" ht="18.75">
      <c r="J484" s="28"/>
      <c r="K484" s="28"/>
      <c r="L484" s="28"/>
      <c r="M484" s="28"/>
      <c r="N484" s="28"/>
      <c r="O484" s="28"/>
      <c r="P484" s="28"/>
      <c r="Q484" s="28"/>
      <c r="R484" s="28"/>
    </row>
    <row r="485" spans="10:18" ht="18.75">
      <c r="J485" s="28"/>
      <c r="K485" s="28"/>
      <c r="L485" s="28"/>
      <c r="M485" s="28"/>
      <c r="N485" s="28"/>
      <c r="O485" s="28"/>
      <c r="P485" s="28"/>
      <c r="Q485" s="28"/>
      <c r="R485" s="28"/>
    </row>
    <row r="486" spans="10:18" ht="18.75">
      <c r="J486" s="28"/>
      <c r="K486" s="28"/>
      <c r="L486" s="28"/>
      <c r="M486" s="28"/>
      <c r="N486" s="28"/>
      <c r="O486" s="28"/>
      <c r="P486" s="28"/>
      <c r="Q486" s="28"/>
      <c r="R486" s="28"/>
    </row>
    <row r="487" spans="10:18" ht="18.75">
      <c r="J487" s="28"/>
      <c r="K487" s="28"/>
      <c r="L487" s="28"/>
      <c r="M487" s="28"/>
      <c r="N487" s="28"/>
      <c r="O487" s="28"/>
      <c r="P487" s="28"/>
      <c r="Q487" s="28"/>
      <c r="R487" s="28"/>
    </row>
    <row r="488" spans="10:18" ht="18.75">
      <c r="J488" s="28"/>
      <c r="K488" s="28"/>
      <c r="L488" s="28"/>
      <c r="M488" s="28"/>
      <c r="N488" s="28"/>
      <c r="O488" s="28"/>
      <c r="P488" s="28"/>
      <c r="Q488" s="28"/>
      <c r="R488" s="28"/>
    </row>
    <row r="489" spans="10:18" ht="18.75">
      <c r="J489" s="28"/>
      <c r="K489" s="28"/>
      <c r="L489" s="28"/>
      <c r="M489" s="28"/>
      <c r="N489" s="28"/>
      <c r="O489" s="28"/>
      <c r="P489" s="28"/>
      <c r="Q489" s="28"/>
      <c r="R489" s="28"/>
    </row>
    <row r="490" spans="10:18" ht="18.75">
      <c r="J490" s="28"/>
      <c r="K490" s="28"/>
      <c r="L490" s="28"/>
      <c r="M490" s="28"/>
      <c r="N490" s="28"/>
      <c r="O490" s="28"/>
      <c r="P490" s="28"/>
      <c r="Q490" s="28"/>
      <c r="R490" s="28"/>
    </row>
    <row r="491" spans="10:18" ht="18.75">
      <c r="J491" s="28"/>
      <c r="K491" s="28"/>
      <c r="L491" s="28"/>
      <c r="M491" s="28"/>
      <c r="N491" s="28"/>
      <c r="O491" s="28"/>
      <c r="P491" s="28"/>
      <c r="Q491" s="28"/>
      <c r="R491" s="28"/>
    </row>
    <row r="492" spans="10:18" ht="18.75">
      <c r="J492" s="28"/>
      <c r="K492" s="28"/>
      <c r="L492" s="28"/>
      <c r="M492" s="28"/>
      <c r="N492" s="28"/>
      <c r="O492" s="28"/>
      <c r="P492" s="28"/>
      <c r="Q492" s="28"/>
      <c r="R492" s="28"/>
    </row>
    <row r="493" spans="10:18" ht="18.75">
      <c r="J493" s="28"/>
      <c r="K493" s="28"/>
      <c r="L493" s="28"/>
      <c r="M493" s="28"/>
      <c r="N493" s="28"/>
      <c r="O493" s="28"/>
      <c r="P493" s="28"/>
      <c r="Q493" s="28"/>
      <c r="R493" s="28"/>
    </row>
    <row r="494" spans="10:18" ht="18.75">
      <c r="J494" s="28"/>
      <c r="K494" s="28"/>
      <c r="L494" s="28"/>
      <c r="M494" s="28"/>
      <c r="N494" s="28"/>
      <c r="O494" s="28"/>
      <c r="P494" s="28"/>
      <c r="Q494" s="28"/>
      <c r="R494" s="28"/>
    </row>
    <row r="495" spans="10:18" ht="18.75">
      <c r="J495" s="28"/>
      <c r="K495" s="28"/>
      <c r="L495" s="28"/>
      <c r="M495" s="28"/>
      <c r="N495" s="28"/>
      <c r="O495" s="28"/>
      <c r="P495" s="28"/>
      <c r="Q495" s="28"/>
      <c r="R495" s="28"/>
    </row>
    <row r="496" spans="10:18" ht="18.75">
      <c r="J496" s="28"/>
      <c r="K496" s="28"/>
      <c r="L496" s="28"/>
      <c r="M496" s="28"/>
      <c r="N496" s="28"/>
      <c r="O496" s="28"/>
      <c r="P496" s="28"/>
      <c r="Q496" s="28"/>
      <c r="R496" s="28"/>
    </row>
    <row r="497" spans="10:18" ht="18.75">
      <c r="J497" s="28"/>
      <c r="K497" s="28"/>
      <c r="L497" s="28"/>
      <c r="M497" s="28"/>
      <c r="N497" s="28"/>
      <c r="O497" s="28"/>
      <c r="P497" s="28"/>
      <c r="Q497" s="28"/>
      <c r="R497" s="28"/>
    </row>
    <row r="498" spans="10:18" ht="18.75">
      <c r="J498" s="28"/>
      <c r="K498" s="28"/>
      <c r="L498" s="28"/>
      <c r="M498" s="28"/>
      <c r="N498" s="28"/>
      <c r="O498" s="28"/>
      <c r="P498" s="28"/>
      <c r="Q498" s="28"/>
      <c r="R498" s="28"/>
    </row>
    <row r="499" spans="10:18" ht="18.75">
      <c r="J499" s="28"/>
      <c r="K499" s="28"/>
      <c r="L499" s="28"/>
      <c r="M499" s="28"/>
      <c r="N499" s="28"/>
      <c r="O499" s="28"/>
      <c r="P499" s="28"/>
      <c r="Q499" s="28"/>
      <c r="R499" s="28"/>
    </row>
    <row r="500" spans="10:18" ht="18.75">
      <c r="J500" s="28"/>
      <c r="K500" s="28"/>
      <c r="L500" s="28"/>
      <c r="M500" s="28"/>
      <c r="N500" s="28"/>
      <c r="O500" s="28"/>
      <c r="P500" s="28"/>
      <c r="Q500" s="28"/>
      <c r="R500" s="28"/>
    </row>
    <row r="501" spans="10:18" ht="18.75">
      <c r="J501" s="28"/>
      <c r="K501" s="28"/>
      <c r="L501" s="28"/>
      <c r="M501" s="28"/>
      <c r="N501" s="28"/>
      <c r="O501" s="28"/>
      <c r="P501" s="28"/>
      <c r="Q501" s="28"/>
      <c r="R501" s="28"/>
    </row>
    <row r="502" spans="10:18" ht="18.75">
      <c r="J502" s="28"/>
      <c r="K502" s="28"/>
      <c r="L502" s="28"/>
      <c r="M502" s="28"/>
      <c r="N502" s="28"/>
      <c r="O502" s="28"/>
      <c r="P502" s="28"/>
      <c r="Q502" s="28"/>
      <c r="R502" s="28"/>
    </row>
    <row r="503" spans="10:18" ht="18.75">
      <c r="J503" s="28"/>
      <c r="K503" s="28"/>
      <c r="L503" s="28"/>
      <c r="M503" s="28"/>
      <c r="N503" s="28"/>
      <c r="O503" s="28"/>
      <c r="P503" s="28"/>
      <c r="Q503" s="28"/>
      <c r="R503" s="28"/>
    </row>
    <row r="504" spans="10:18" ht="18.75">
      <c r="J504" s="28"/>
      <c r="K504" s="28"/>
      <c r="L504" s="28"/>
      <c r="M504" s="28"/>
      <c r="N504" s="28"/>
      <c r="O504" s="28"/>
      <c r="P504" s="28"/>
      <c r="Q504" s="28"/>
      <c r="R504" s="28"/>
    </row>
    <row r="505" spans="10:18" ht="18.75">
      <c r="J505" s="28"/>
      <c r="K505" s="28"/>
      <c r="L505" s="28"/>
      <c r="M505" s="28"/>
      <c r="N505" s="28"/>
      <c r="O505" s="28"/>
      <c r="P505" s="28"/>
      <c r="Q505" s="28"/>
      <c r="R505" s="28"/>
    </row>
    <row r="506" spans="10:18" ht="18.75">
      <c r="J506" s="28"/>
      <c r="K506" s="28"/>
      <c r="L506" s="28"/>
      <c r="M506" s="28"/>
      <c r="N506" s="28"/>
      <c r="O506" s="28"/>
      <c r="P506" s="28"/>
      <c r="Q506" s="28"/>
      <c r="R506" s="28"/>
    </row>
    <row r="507" spans="10:18" ht="18.75">
      <c r="J507" s="28"/>
      <c r="K507" s="28"/>
      <c r="L507" s="28"/>
      <c r="M507" s="28"/>
      <c r="N507" s="28"/>
      <c r="O507" s="28"/>
      <c r="P507" s="28"/>
      <c r="Q507" s="28"/>
      <c r="R507" s="28"/>
    </row>
    <row r="508" spans="10:18" ht="18.75">
      <c r="J508" s="28"/>
      <c r="K508" s="28"/>
      <c r="L508" s="28"/>
      <c r="M508" s="28"/>
      <c r="N508" s="28"/>
      <c r="O508" s="28"/>
      <c r="P508" s="28"/>
      <c r="Q508" s="28"/>
      <c r="R508" s="28"/>
    </row>
    <row r="509" spans="10:18" ht="18.75">
      <c r="J509" s="28"/>
      <c r="K509" s="28"/>
      <c r="L509" s="28"/>
      <c r="M509" s="28"/>
      <c r="N509" s="28"/>
      <c r="O509" s="28"/>
      <c r="P509" s="28"/>
      <c r="Q509" s="28"/>
      <c r="R509" s="28"/>
    </row>
    <row r="510" spans="10:18" ht="18.75">
      <c r="J510" s="28"/>
      <c r="K510" s="28"/>
      <c r="L510" s="28"/>
      <c r="M510" s="28"/>
      <c r="N510" s="28"/>
      <c r="O510" s="28"/>
      <c r="P510" s="28"/>
      <c r="Q510" s="28"/>
      <c r="R510" s="28"/>
    </row>
    <row r="511" spans="10:18" ht="18.75">
      <c r="J511" s="28"/>
      <c r="K511" s="28"/>
      <c r="L511" s="28"/>
      <c r="M511" s="28"/>
      <c r="N511" s="28"/>
      <c r="O511" s="28"/>
      <c r="P511" s="28"/>
      <c r="Q511" s="28"/>
      <c r="R511" s="28"/>
    </row>
    <row r="512" spans="10:18" ht="18.75">
      <c r="J512" s="28"/>
      <c r="K512" s="28"/>
      <c r="L512" s="28"/>
      <c r="M512" s="28"/>
      <c r="N512" s="28"/>
      <c r="O512" s="28"/>
      <c r="P512" s="28"/>
      <c r="Q512" s="28"/>
      <c r="R512" s="28"/>
    </row>
    <row r="513" spans="10:18" ht="18.75">
      <c r="J513" s="28"/>
      <c r="K513" s="28"/>
      <c r="L513" s="28"/>
      <c r="M513" s="28"/>
      <c r="N513" s="28"/>
      <c r="O513" s="28"/>
      <c r="P513" s="28"/>
      <c r="Q513" s="28"/>
      <c r="R513" s="28"/>
    </row>
    <row r="514" spans="10:18" ht="18.75">
      <c r="J514" s="28"/>
      <c r="K514" s="28"/>
      <c r="L514" s="28"/>
      <c r="M514" s="28"/>
      <c r="N514" s="28"/>
      <c r="O514" s="28"/>
      <c r="P514" s="28"/>
      <c r="Q514" s="28"/>
      <c r="R514" s="28"/>
    </row>
    <row r="515" spans="10:18" ht="18.75">
      <c r="J515" s="28"/>
      <c r="K515" s="28"/>
      <c r="L515" s="28"/>
      <c r="M515" s="28"/>
      <c r="N515" s="28"/>
      <c r="O515" s="28"/>
      <c r="P515" s="28"/>
      <c r="Q515" s="28"/>
      <c r="R515" s="28"/>
    </row>
    <row r="516" spans="10:18" ht="18.75">
      <c r="J516" s="28"/>
      <c r="K516" s="28"/>
      <c r="L516" s="28"/>
      <c r="M516" s="28"/>
      <c r="N516" s="28"/>
      <c r="O516" s="28"/>
      <c r="P516" s="28"/>
      <c r="Q516" s="28"/>
      <c r="R516" s="28"/>
    </row>
    <row r="517" spans="10:18" ht="18.75">
      <c r="J517" s="28"/>
      <c r="K517" s="28"/>
      <c r="L517" s="28"/>
      <c r="M517" s="28"/>
      <c r="N517" s="28"/>
      <c r="O517" s="28"/>
      <c r="P517" s="28"/>
      <c r="Q517" s="28"/>
      <c r="R517" s="28"/>
    </row>
    <row r="518" spans="10:18" ht="18.75">
      <c r="J518" s="28"/>
      <c r="K518" s="28"/>
      <c r="L518" s="28"/>
      <c r="M518" s="28"/>
      <c r="N518" s="28"/>
      <c r="O518" s="28"/>
      <c r="P518" s="28"/>
      <c r="Q518" s="28"/>
      <c r="R518" s="28"/>
    </row>
    <row r="519" spans="10:18" ht="18.75">
      <c r="J519" s="28"/>
      <c r="K519" s="28"/>
      <c r="L519" s="28"/>
      <c r="M519" s="28"/>
      <c r="N519" s="28"/>
      <c r="O519" s="28"/>
      <c r="P519" s="28"/>
      <c r="Q519" s="28"/>
      <c r="R519" s="28"/>
    </row>
    <row r="520" spans="10:18" ht="18.75">
      <c r="J520" s="28"/>
      <c r="K520" s="28"/>
      <c r="L520" s="28"/>
      <c r="M520" s="28"/>
      <c r="N520" s="28"/>
      <c r="O520" s="28"/>
      <c r="P520" s="28"/>
      <c r="Q520" s="28"/>
      <c r="R520" s="28"/>
    </row>
    <row r="521" spans="10:18" ht="18.75">
      <c r="J521" s="28"/>
      <c r="K521" s="28"/>
      <c r="L521" s="28"/>
      <c r="M521" s="28"/>
      <c r="N521" s="28"/>
      <c r="O521" s="28"/>
      <c r="P521" s="28"/>
      <c r="Q521" s="28"/>
      <c r="R521" s="28"/>
    </row>
    <row r="522" spans="10:18" ht="18.75">
      <c r="J522" s="28"/>
      <c r="K522" s="28"/>
      <c r="L522" s="28"/>
      <c r="M522" s="28"/>
      <c r="N522" s="28"/>
      <c r="O522" s="28"/>
      <c r="P522" s="28"/>
      <c r="Q522" s="28"/>
      <c r="R522" s="28"/>
    </row>
    <row r="523" spans="10:18" ht="18.75">
      <c r="J523" s="28"/>
      <c r="K523" s="28"/>
      <c r="L523" s="28"/>
      <c r="M523" s="28"/>
      <c r="N523" s="28"/>
      <c r="O523" s="28"/>
      <c r="P523" s="28"/>
      <c r="Q523" s="28"/>
      <c r="R523" s="28"/>
    </row>
    <row r="524" spans="10:18" ht="18.75">
      <c r="J524" s="28"/>
      <c r="K524" s="28"/>
      <c r="L524" s="28"/>
      <c r="M524" s="28"/>
      <c r="N524" s="28"/>
      <c r="O524" s="28"/>
      <c r="P524" s="28"/>
      <c r="Q524" s="28"/>
      <c r="R524" s="28"/>
    </row>
    <row r="525" spans="10:18" ht="18.75">
      <c r="J525" s="28"/>
      <c r="K525" s="28"/>
      <c r="L525" s="28"/>
      <c r="M525" s="28"/>
      <c r="N525" s="28"/>
      <c r="O525" s="28"/>
      <c r="P525" s="28"/>
      <c r="Q525" s="28"/>
      <c r="R525" s="28"/>
    </row>
    <row r="526" spans="10:18" ht="18.75">
      <c r="J526" s="28"/>
      <c r="K526" s="28"/>
      <c r="L526" s="28"/>
      <c r="M526" s="28"/>
      <c r="N526" s="28"/>
      <c r="O526" s="28"/>
      <c r="P526" s="28"/>
      <c r="Q526" s="28"/>
      <c r="R526" s="28"/>
    </row>
    <row r="527" spans="10:18" ht="18.75">
      <c r="J527" s="28"/>
      <c r="K527" s="28"/>
      <c r="L527" s="28"/>
      <c r="M527" s="28"/>
      <c r="N527" s="28"/>
      <c r="O527" s="28"/>
      <c r="P527" s="28"/>
      <c r="Q527" s="28"/>
      <c r="R527" s="28"/>
    </row>
    <row r="528" spans="10:18" ht="18.75">
      <c r="J528" s="28"/>
      <c r="K528" s="28"/>
      <c r="L528" s="28"/>
      <c r="M528" s="28"/>
      <c r="N528" s="28"/>
      <c r="O528" s="28"/>
      <c r="P528" s="28"/>
      <c r="Q528" s="28"/>
      <c r="R528" s="28"/>
    </row>
    <row r="529" spans="10:18" ht="18.75">
      <c r="J529" s="28"/>
      <c r="K529" s="28"/>
      <c r="L529" s="28"/>
      <c r="M529" s="28"/>
      <c r="N529" s="28"/>
      <c r="O529" s="28"/>
      <c r="P529" s="28"/>
      <c r="Q529" s="28"/>
      <c r="R529" s="28"/>
    </row>
    <row r="530" spans="10:18" ht="18.75">
      <c r="J530" s="28"/>
      <c r="K530" s="28"/>
      <c r="L530" s="28"/>
      <c r="M530" s="28"/>
      <c r="N530" s="28"/>
      <c r="O530" s="28"/>
      <c r="P530" s="28"/>
      <c r="Q530" s="28"/>
      <c r="R530" s="28"/>
    </row>
    <row r="531" spans="10:18" ht="18.75">
      <c r="J531" s="28"/>
      <c r="K531" s="28"/>
      <c r="L531" s="28"/>
      <c r="M531" s="28"/>
      <c r="N531" s="28"/>
      <c r="O531" s="28"/>
      <c r="P531" s="28"/>
      <c r="Q531" s="28"/>
      <c r="R531" s="28"/>
    </row>
    <row r="532" spans="10:18" ht="18.75">
      <c r="J532" s="28"/>
      <c r="K532" s="28"/>
      <c r="L532" s="28"/>
      <c r="M532" s="28"/>
      <c r="N532" s="28"/>
      <c r="O532" s="28"/>
      <c r="P532" s="28"/>
      <c r="Q532" s="28"/>
      <c r="R532" s="28"/>
    </row>
    <row r="533" spans="10:18" ht="18.75">
      <c r="J533" s="28"/>
      <c r="K533" s="28"/>
      <c r="L533" s="28"/>
      <c r="M533" s="28"/>
      <c r="N533" s="28"/>
      <c r="O533" s="28"/>
      <c r="P533" s="28"/>
      <c r="Q533" s="28"/>
      <c r="R533" s="28"/>
    </row>
    <row r="534" spans="10:18" ht="18.75">
      <c r="J534" s="28"/>
      <c r="K534" s="28"/>
      <c r="L534" s="28"/>
      <c r="M534" s="28"/>
      <c r="N534" s="28"/>
      <c r="O534" s="28"/>
      <c r="P534" s="28"/>
      <c r="Q534" s="28"/>
      <c r="R534" s="28"/>
    </row>
    <row r="535" spans="10:18" ht="18.75">
      <c r="J535" s="28"/>
      <c r="K535" s="28"/>
      <c r="L535" s="28"/>
      <c r="M535" s="28"/>
      <c r="N535" s="28"/>
      <c r="O535" s="28"/>
      <c r="P535" s="28"/>
      <c r="Q535" s="28"/>
      <c r="R535" s="28"/>
    </row>
    <row r="536" spans="10:18" ht="18.75">
      <c r="J536" s="28"/>
      <c r="K536" s="28"/>
      <c r="L536" s="28"/>
      <c r="M536" s="28"/>
      <c r="N536" s="28"/>
      <c r="O536" s="28"/>
      <c r="P536" s="28"/>
      <c r="Q536" s="28"/>
      <c r="R536" s="28"/>
    </row>
    <row r="537" spans="10:18" ht="18.75">
      <c r="J537" s="28"/>
      <c r="K537" s="28"/>
      <c r="L537" s="28"/>
      <c r="M537" s="28"/>
      <c r="N537" s="28"/>
      <c r="O537" s="28"/>
      <c r="P537" s="28"/>
      <c r="Q537" s="28"/>
      <c r="R537" s="28"/>
    </row>
    <row r="538" spans="10:18" ht="18.75">
      <c r="J538" s="28"/>
      <c r="K538" s="28"/>
      <c r="L538" s="28"/>
      <c r="M538" s="28"/>
      <c r="N538" s="28"/>
      <c r="O538" s="28"/>
      <c r="P538" s="28"/>
      <c r="Q538" s="28"/>
      <c r="R538" s="28"/>
    </row>
    <row r="539" spans="10:18" ht="18.75">
      <c r="J539" s="28"/>
      <c r="K539" s="28"/>
      <c r="L539" s="28"/>
      <c r="M539" s="28"/>
      <c r="N539" s="28"/>
      <c r="O539" s="28"/>
      <c r="P539" s="28"/>
      <c r="Q539" s="28"/>
      <c r="R539" s="28"/>
    </row>
    <row r="540" spans="10:18" ht="18.75">
      <c r="J540" s="28"/>
      <c r="K540" s="28"/>
      <c r="L540" s="28"/>
      <c r="M540" s="28"/>
      <c r="N540" s="28"/>
      <c r="O540" s="28"/>
      <c r="P540" s="28"/>
      <c r="Q540" s="28"/>
      <c r="R540" s="28"/>
    </row>
    <row r="541" spans="10:18" ht="18.75">
      <c r="J541" s="28"/>
      <c r="K541" s="28"/>
      <c r="L541" s="28"/>
      <c r="M541" s="28"/>
      <c r="N541" s="28"/>
      <c r="O541" s="28"/>
      <c r="P541" s="28"/>
      <c r="Q541" s="28"/>
      <c r="R541" s="28"/>
    </row>
    <row r="542" spans="10:18" ht="18.75">
      <c r="J542" s="28"/>
      <c r="K542" s="28"/>
      <c r="L542" s="28"/>
      <c r="M542" s="28"/>
      <c r="N542" s="28"/>
      <c r="O542" s="28"/>
      <c r="P542" s="28"/>
      <c r="Q542" s="28"/>
      <c r="R542" s="28"/>
    </row>
    <row r="543" spans="10:18" ht="18.75">
      <c r="J543" s="28"/>
      <c r="K543" s="28"/>
      <c r="L543" s="28"/>
      <c r="M543" s="28"/>
      <c r="N543" s="28"/>
      <c r="O543" s="28"/>
      <c r="P543" s="28"/>
      <c r="Q543" s="28"/>
      <c r="R543" s="28"/>
    </row>
    <row r="544" spans="10:18" ht="18.75">
      <c r="J544" s="28"/>
      <c r="K544" s="28"/>
      <c r="L544" s="28"/>
      <c r="M544" s="28"/>
      <c r="N544" s="28"/>
      <c r="O544" s="28"/>
      <c r="P544" s="28"/>
      <c r="Q544" s="28"/>
      <c r="R544" s="28"/>
    </row>
    <row r="545" spans="10:18" ht="18.75">
      <c r="J545" s="28"/>
      <c r="K545" s="28"/>
      <c r="L545" s="28"/>
      <c r="M545" s="28"/>
      <c r="N545" s="28"/>
      <c r="O545" s="28"/>
      <c r="P545" s="28"/>
      <c r="Q545" s="28"/>
      <c r="R545" s="28"/>
    </row>
    <row r="546" spans="10:18" ht="18.75">
      <c r="J546" s="28"/>
      <c r="K546" s="28"/>
      <c r="L546" s="28"/>
      <c r="M546" s="28"/>
      <c r="N546" s="28"/>
      <c r="O546" s="28"/>
      <c r="P546" s="28"/>
      <c r="Q546" s="28"/>
      <c r="R546" s="28"/>
    </row>
    <row r="547" spans="10:18" ht="18.75">
      <c r="J547" s="28"/>
      <c r="K547" s="28"/>
      <c r="L547" s="28"/>
      <c r="M547" s="28"/>
      <c r="N547" s="28"/>
      <c r="O547" s="28"/>
      <c r="P547" s="28"/>
      <c r="Q547" s="28"/>
      <c r="R547" s="28"/>
    </row>
    <row r="548" spans="10:18" ht="18.75">
      <c r="J548" s="28"/>
      <c r="K548" s="28"/>
      <c r="L548" s="28"/>
      <c r="M548" s="28"/>
      <c r="N548" s="28"/>
      <c r="O548" s="28"/>
      <c r="P548" s="28"/>
      <c r="Q548" s="28"/>
      <c r="R548" s="28"/>
    </row>
    <row r="549" spans="10:18" ht="18.75">
      <c r="J549" s="28"/>
      <c r="K549" s="28"/>
      <c r="L549" s="28"/>
      <c r="M549" s="28"/>
      <c r="N549" s="28"/>
      <c r="O549" s="28"/>
      <c r="P549" s="28"/>
      <c r="Q549" s="28"/>
      <c r="R549" s="28"/>
    </row>
    <row r="550" spans="10:18" ht="18.75">
      <c r="J550" s="28"/>
      <c r="K550" s="28"/>
      <c r="L550" s="28"/>
      <c r="M550" s="28"/>
      <c r="N550" s="28"/>
      <c r="O550" s="28"/>
      <c r="P550" s="28"/>
      <c r="Q550" s="28"/>
      <c r="R550" s="28"/>
    </row>
    <row r="551" spans="10:18" ht="18.75">
      <c r="J551" s="28"/>
      <c r="K551" s="28"/>
      <c r="L551" s="28"/>
      <c r="M551" s="28"/>
      <c r="N551" s="28"/>
      <c r="O551" s="28"/>
      <c r="P551" s="28"/>
      <c r="Q551" s="28"/>
      <c r="R551" s="28"/>
    </row>
    <row r="552" spans="10:18" ht="18.75">
      <c r="J552" s="28"/>
      <c r="K552" s="28"/>
      <c r="L552" s="28"/>
      <c r="M552" s="28"/>
      <c r="N552" s="28"/>
      <c r="O552" s="28"/>
      <c r="P552" s="28"/>
      <c r="Q552" s="28"/>
      <c r="R552" s="28"/>
    </row>
    <row r="553" spans="10:18" ht="18.75">
      <c r="J553" s="28"/>
      <c r="K553" s="28"/>
      <c r="L553" s="28"/>
      <c r="M553" s="28"/>
      <c r="N553" s="28"/>
      <c r="O553" s="28"/>
      <c r="P553" s="28"/>
      <c r="Q553" s="28"/>
      <c r="R553" s="28"/>
    </row>
    <row r="554" spans="10:18" ht="18.75">
      <c r="J554" s="28"/>
      <c r="K554" s="28"/>
      <c r="L554" s="28"/>
      <c r="M554" s="28"/>
      <c r="N554" s="28"/>
      <c r="O554" s="28"/>
      <c r="P554" s="28"/>
      <c r="Q554" s="28"/>
      <c r="R554" s="28"/>
    </row>
    <row r="555" spans="10:18" ht="18.75">
      <c r="J555" s="28"/>
      <c r="K555" s="28"/>
      <c r="L555" s="28"/>
      <c r="M555" s="28"/>
      <c r="N555" s="28"/>
      <c r="O555" s="28"/>
      <c r="P555" s="28"/>
      <c r="Q555" s="28"/>
      <c r="R555" s="28"/>
    </row>
    <row r="556" spans="10:18" ht="18.75">
      <c r="J556" s="28"/>
      <c r="K556" s="28"/>
      <c r="L556" s="28"/>
      <c r="M556" s="28"/>
      <c r="N556" s="28"/>
      <c r="O556" s="28"/>
      <c r="P556" s="28"/>
      <c r="Q556" s="28"/>
      <c r="R556" s="28"/>
    </row>
    <row r="557" spans="10:18" ht="18.75">
      <c r="J557" s="28"/>
      <c r="K557" s="28"/>
      <c r="L557" s="28"/>
      <c r="M557" s="28"/>
      <c r="N557" s="28"/>
      <c r="O557" s="28"/>
      <c r="P557" s="28"/>
      <c r="Q557" s="28"/>
      <c r="R557" s="28"/>
    </row>
    <row r="558" spans="10:18" ht="18.75">
      <c r="J558" s="28"/>
      <c r="K558" s="28"/>
      <c r="L558" s="28"/>
      <c r="M558" s="28"/>
      <c r="N558" s="28"/>
      <c r="O558" s="28"/>
      <c r="P558" s="28"/>
      <c r="Q558" s="28"/>
      <c r="R558" s="28"/>
    </row>
    <row r="559" spans="10:18" ht="18.75">
      <c r="J559" s="28"/>
      <c r="K559" s="28"/>
      <c r="L559" s="28"/>
      <c r="M559" s="28"/>
      <c r="N559" s="28"/>
      <c r="O559" s="28"/>
      <c r="P559" s="28"/>
      <c r="Q559" s="28"/>
      <c r="R559" s="28"/>
    </row>
    <row r="560" spans="10:18" ht="18.75">
      <c r="J560" s="28"/>
      <c r="K560" s="28"/>
      <c r="L560" s="28"/>
      <c r="M560" s="28"/>
      <c r="N560" s="28"/>
      <c r="O560" s="28"/>
      <c r="P560" s="28"/>
      <c r="Q560" s="28"/>
      <c r="R560" s="28"/>
    </row>
    <row r="561" spans="10:18" ht="18.75">
      <c r="J561" s="3"/>
      <c r="K561" s="3"/>
      <c r="L561" s="3"/>
      <c r="M561" s="3"/>
      <c r="N561" s="3"/>
      <c r="O561" s="3"/>
      <c r="P561" s="3"/>
      <c r="Q561" s="3"/>
      <c r="R561" s="28"/>
    </row>
    <row r="562" spans="10:18" ht="18.75">
      <c r="J562" s="3"/>
      <c r="K562" s="3"/>
      <c r="L562" s="3"/>
      <c r="M562" s="3"/>
      <c r="N562" s="3"/>
      <c r="O562" s="3"/>
      <c r="P562" s="3"/>
      <c r="Q562" s="3"/>
      <c r="R562" s="3"/>
    </row>
    <row r="563" spans="10:18" ht="18.75">
      <c r="J563" s="3"/>
      <c r="K563" s="3"/>
      <c r="L563" s="3"/>
      <c r="M563" s="3"/>
      <c r="N563" s="3"/>
      <c r="O563" s="3"/>
      <c r="P563" s="3"/>
      <c r="Q563" s="3"/>
      <c r="R563" s="3"/>
    </row>
    <row r="564" spans="10:18" ht="18.75">
      <c r="J564" s="3"/>
      <c r="K564" s="3"/>
      <c r="L564" s="3"/>
      <c r="M564" s="3"/>
      <c r="N564" s="3"/>
      <c r="O564" s="3"/>
      <c r="P564" s="3"/>
      <c r="Q564" s="3"/>
      <c r="R564" s="3"/>
    </row>
    <row r="565" spans="10:18" ht="18.75">
      <c r="J565" s="3"/>
      <c r="K565" s="3"/>
      <c r="L565" s="3"/>
      <c r="M565" s="3"/>
      <c r="N565" s="3"/>
      <c r="O565" s="3"/>
      <c r="P565" s="3"/>
      <c r="Q565" s="3"/>
      <c r="R565" s="3"/>
    </row>
    <row r="566" spans="10:18" ht="18.75">
      <c r="J566" s="3"/>
      <c r="K566" s="3"/>
      <c r="L566" s="3"/>
      <c r="M566" s="3"/>
      <c r="N566" s="3"/>
      <c r="O566" s="3"/>
      <c r="P566" s="3"/>
      <c r="Q566" s="3"/>
      <c r="R566" s="3"/>
    </row>
    <row r="567" spans="10:18" ht="18.75">
      <c r="J567" s="3"/>
      <c r="K567" s="3"/>
      <c r="L567" s="3"/>
      <c r="M567" s="3"/>
      <c r="N567" s="3"/>
      <c r="O567" s="3"/>
      <c r="P567" s="3"/>
      <c r="Q567" s="3"/>
      <c r="R567" s="3"/>
    </row>
    <row r="568" spans="10:18" ht="18.75">
      <c r="J568" s="3"/>
      <c r="K568" s="3"/>
      <c r="L568" s="3"/>
      <c r="M568" s="3"/>
      <c r="N568" s="3"/>
      <c r="O568" s="3"/>
      <c r="P568" s="3"/>
      <c r="Q568" s="3"/>
      <c r="R568" s="3"/>
    </row>
    <row r="569" spans="10:18" ht="18.75">
      <c r="J569" s="3"/>
      <c r="K569" s="3"/>
      <c r="L569" s="3"/>
      <c r="M569" s="3"/>
      <c r="N569" s="3"/>
      <c r="O569" s="3"/>
      <c r="P569" s="3"/>
      <c r="Q569" s="3"/>
      <c r="R569" s="3"/>
    </row>
    <row r="570" spans="10:18" ht="18.75">
      <c r="J570" s="3"/>
      <c r="K570" s="3"/>
      <c r="L570" s="3"/>
      <c r="M570" s="3"/>
      <c r="N570" s="3"/>
      <c r="O570" s="3"/>
      <c r="P570" s="3"/>
      <c r="Q570" s="3"/>
      <c r="R570" s="3"/>
    </row>
    <row r="571" spans="10:18" ht="18.75">
      <c r="J571" s="3"/>
      <c r="K571" s="3"/>
      <c r="L571" s="3"/>
      <c r="M571" s="3"/>
      <c r="N571" s="3"/>
      <c r="O571" s="3"/>
      <c r="P571" s="3"/>
      <c r="Q571" s="3"/>
      <c r="R571" s="3"/>
    </row>
    <row r="572" spans="10:18" ht="18.75">
      <c r="J572" s="3"/>
      <c r="K572" s="3"/>
      <c r="L572" s="3"/>
      <c r="M572" s="3"/>
      <c r="N572" s="3"/>
      <c r="O572" s="3"/>
      <c r="P572" s="3"/>
      <c r="Q572" s="3"/>
      <c r="R572" s="3"/>
    </row>
    <row r="573" spans="10:18" ht="18.75">
      <c r="J573" s="3"/>
      <c r="K573" s="3"/>
      <c r="L573" s="3"/>
      <c r="M573" s="3"/>
      <c r="N573" s="3"/>
      <c r="O573" s="3"/>
      <c r="P573" s="3"/>
      <c r="Q573" s="3"/>
      <c r="R573" s="3"/>
    </row>
    <row r="574" spans="10:18" ht="18.75">
      <c r="J574" s="3"/>
      <c r="K574" s="3"/>
      <c r="L574" s="3"/>
      <c r="M574" s="3"/>
      <c r="N574" s="3"/>
      <c r="O574" s="3"/>
      <c r="P574" s="3"/>
      <c r="Q574" s="3"/>
      <c r="R574" s="3"/>
    </row>
    <row r="575" spans="10:18" ht="18.75">
      <c r="J575" s="3"/>
      <c r="K575" s="3"/>
      <c r="L575" s="3"/>
      <c r="M575" s="3"/>
      <c r="N575" s="3"/>
      <c r="O575" s="3"/>
      <c r="P575" s="3"/>
      <c r="Q575" s="3"/>
      <c r="R575" s="3"/>
    </row>
    <row r="576" spans="10:18" ht="18.75">
      <c r="J576" s="3"/>
      <c r="K576" s="3"/>
      <c r="L576" s="3"/>
      <c r="M576" s="3"/>
      <c r="N576" s="3"/>
      <c r="O576" s="3"/>
      <c r="P576" s="3"/>
      <c r="Q576" s="3"/>
      <c r="R576" s="3"/>
    </row>
    <row r="577" spans="10:18" ht="18.75">
      <c r="J577" s="3"/>
      <c r="K577" s="3"/>
      <c r="L577" s="3"/>
      <c r="M577" s="3"/>
      <c r="N577" s="3"/>
      <c r="O577" s="3"/>
      <c r="P577" s="3"/>
      <c r="Q577" s="3"/>
      <c r="R577" s="3"/>
    </row>
    <row r="578" spans="10:18" ht="18.75">
      <c r="J578" s="3"/>
      <c r="K578" s="3"/>
      <c r="L578" s="3"/>
      <c r="M578" s="3"/>
      <c r="N578" s="3"/>
      <c r="O578" s="3"/>
      <c r="P578" s="3"/>
      <c r="Q578" s="3"/>
      <c r="R578" s="3"/>
    </row>
    <row r="579" spans="10:18" ht="18.75">
      <c r="J579" s="3"/>
      <c r="K579" s="3"/>
      <c r="L579" s="3"/>
      <c r="M579" s="3"/>
      <c r="N579" s="3"/>
      <c r="O579" s="3"/>
      <c r="P579" s="3"/>
      <c r="Q579" s="3"/>
      <c r="R579" s="3"/>
    </row>
    <row r="580" spans="10:18" ht="18.75">
      <c r="J580" s="3"/>
      <c r="K580" s="3"/>
      <c r="L580" s="3"/>
      <c r="M580" s="3"/>
      <c r="N580" s="3"/>
      <c r="O580" s="3"/>
      <c r="P580" s="3"/>
      <c r="Q580" s="3"/>
      <c r="R580" s="3"/>
    </row>
    <row r="581" spans="10:18" ht="18.75">
      <c r="J581" s="3"/>
      <c r="K581" s="3"/>
      <c r="L581" s="3"/>
      <c r="M581" s="3"/>
      <c r="N581" s="3"/>
      <c r="O581" s="3"/>
      <c r="P581" s="3"/>
      <c r="Q581" s="3"/>
      <c r="R581" s="3"/>
    </row>
    <row r="582" spans="10:18" ht="18.75">
      <c r="J582" s="3"/>
      <c r="K582" s="3"/>
      <c r="L582" s="3"/>
      <c r="M582" s="3"/>
      <c r="N582" s="3"/>
      <c r="O582" s="3"/>
      <c r="P582" s="3"/>
      <c r="Q582" s="3"/>
      <c r="R582" s="3"/>
    </row>
    <row r="583" spans="10:18" ht="18.75">
      <c r="J583" s="3"/>
      <c r="K583" s="3"/>
      <c r="L583" s="3"/>
      <c r="M583" s="3"/>
      <c r="N583" s="3"/>
      <c r="O583" s="3"/>
      <c r="P583" s="3"/>
      <c r="Q583" s="3"/>
      <c r="R583" s="3"/>
    </row>
    <row r="584" spans="10:18" ht="18.75">
      <c r="J584" s="3"/>
      <c r="K584" s="3"/>
      <c r="L584" s="3"/>
      <c r="M584" s="3"/>
      <c r="N584" s="3"/>
      <c r="O584" s="3"/>
      <c r="P584" s="3"/>
      <c r="Q584" s="3"/>
      <c r="R584" s="3"/>
    </row>
    <row r="585" spans="10:18" ht="18.75">
      <c r="J585" s="3"/>
      <c r="K585" s="3"/>
      <c r="L585" s="3"/>
      <c r="M585" s="3"/>
      <c r="N585" s="3"/>
      <c r="O585" s="3"/>
      <c r="P585" s="3"/>
      <c r="Q585" s="3"/>
      <c r="R585" s="3"/>
    </row>
    <row r="586" spans="10:18" ht="18.75">
      <c r="J586" s="3"/>
      <c r="K586" s="3"/>
      <c r="L586" s="3"/>
      <c r="M586" s="3"/>
      <c r="N586" s="3"/>
      <c r="O586" s="3"/>
      <c r="P586" s="3"/>
      <c r="Q586" s="3"/>
      <c r="R586" s="3"/>
    </row>
    <row r="587" spans="10:18" ht="18.75">
      <c r="J587" s="3"/>
      <c r="K587" s="3"/>
      <c r="L587" s="3"/>
      <c r="M587" s="3"/>
      <c r="N587" s="3"/>
      <c r="O587" s="3"/>
      <c r="P587" s="3"/>
      <c r="Q587" s="3"/>
      <c r="R587" s="3"/>
    </row>
    <row r="588" spans="10:18" ht="18.75">
      <c r="J588" s="3"/>
      <c r="K588" s="3"/>
      <c r="L588" s="3"/>
      <c r="M588" s="3"/>
      <c r="N588" s="3"/>
      <c r="O588" s="3"/>
      <c r="P588" s="3"/>
      <c r="Q588" s="3"/>
      <c r="R588" s="3"/>
    </row>
    <row r="589" spans="10:18" ht="18.75">
      <c r="J589" s="3"/>
      <c r="K589" s="3"/>
      <c r="L589" s="3"/>
      <c r="M589" s="3"/>
      <c r="N589" s="3"/>
      <c r="O589" s="3"/>
      <c r="P589" s="3"/>
      <c r="Q589" s="3"/>
      <c r="R589" s="3"/>
    </row>
    <row r="590" spans="10:18" ht="18.75">
      <c r="J590" s="3"/>
      <c r="K590" s="3"/>
      <c r="L590" s="3"/>
      <c r="M590" s="3"/>
      <c r="N590" s="3"/>
      <c r="O590" s="3"/>
      <c r="P590" s="3"/>
      <c r="Q590" s="3"/>
      <c r="R590" s="3"/>
    </row>
    <row r="591" spans="10:18" ht="18.75">
      <c r="J591" s="3"/>
      <c r="K591" s="3"/>
      <c r="L591" s="3"/>
      <c r="M591" s="3"/>
      <c r="N591" s="3"/>
      <c r="O591" s="3"/>
      <c r="P591" s="3"/>
      <c r="Q591" s="3"/>
      <c r="R591" s="3"/>
    </row>
    <row r="592" spans="10:18" ht="18.75">
      <c r="J592" s="3"/>
      <c r="K592" s="3"/>
      <c r="L592" s="3"/>
      <c r="M592" s="3"/>
      <c r="N592" s="3"/>
      <c r="O592" s="3"/>
      <c r="P592" s="3"/>
      <c r="Q592" s="3"/>
      <c r="R592" s="3"/>
    </row>
    <row r="593" spans="10:18" ht="18.75">
      <c r="J593" s="3"/>
      <c r="K593" s="3"/>
      <c r="L593" s="3"/>
      <c r="M593" s="3"/>
      <c r="N593" s="3"/>
      <c r="O593" s="3"/>
      <c r="P593" s="3"/>
      <c r="Q593" s="3"/>
      <c r="R593" s="3"/>
    </row>
    <row r="594" spans="10:18" ht="18.75">
      <c r="J594" s="3"/>
      <c r="K594" s="3"/>
      <c r="L594" s="3"/>
      <c r="M594" s="3"/>
      <c r="N594" s="3"/>
      <c r="O594" s="3"/>
      <c r="P594" s="3"/>
      <c r="Q594" s="3"/>
      <c r="R594" s="3"/>
    </row>
    <row r="595" spans="10:18" ht="18.75">
      <c r="J595" s="3"/>
      <c r="K595" s="3"/>
      <c r="L595" s="3"/>
      <c r="M595" s="3"/>
      <c r="N595" s="3"/>
      <c r="O595" s="3"/>
      <c r="P595" s="3"/>
      <c r="Q595" s="3"/>
      <c r="R595" s="3"/>
    </row>
    <row r="596" spans="10:18" ht="18.75">
      <c r="J596" s="3"/>
      <c r="K596" s="3"/>
      <c r="L596" s="3"/>
      <c r="M596" s="3"/>
      <c r="N596" s="3"/>
      <c r="O596" s="3"/>
      <c r="P596" s="3"/>
      <c r="Q596" s="3"/>
      <c r="R596" s="3"/>
    </row>
    <row r="597" spans="10:18" ht="18.75">
      <c r="J597" s="3"/>
      <c r="K597" s="3"/>
      <c r="L597" s="3"/>
      <c r="M597" s="3"/>
      <c r="N597" s="3"/>
      <c r="O597" s="3"/>
      <c r="P597" s="3"/>
      <c r="Q597" s="3"/>
      <c r="R597" s="3"/>
    </row>
    <row r="598" spans="10:18" ht="18.75">
      <c r="J598" s="3"/>
      <c r="K598" s="3"/>
      <c r="L598" s="3"/>
      <c r="M598" s="3"/>
      <c r="N598" s="3"/>
      <c r="O598" s="3"/>
      <c r="P598" s="3"/>
      <c r="Q598" s="3"/>
      <c r="R598" s="3"/>
    </row>
    <row r="599" spans="10:18" ht="18.75">
      <c r="J599" s="3"/>
      <c r="K599" s="3"/>
      <c r="L599" s="3"/>
      <c r="M599" s="3"/>
      <c r="N599" s="3"/>
      <c r="O599" s="3"/>
      <c r="P599" s="3"/>
      <c r="Q599" s="3"/>
      <c r="R599" s="3"/>
    </row>
    <row r="600" spans="10:18" ht="18.75">
      <c r="J600" s="3"/>
      <c r="K600" s="3"/>
      <c r="L600" s="3"/>
      <c r="M600" s="3"/>
      <c r="N600" s="3"/>
      <c r="O600" s="3"/>
      <c r="P600" s="3"/>
      <c r="Q600" s="3"/>
      <c r="R600" s="3"/>
    </row>
    <row r="601" spans="10:18" ht="18.75">
      <c r="J601" s="3"/>
      <c r="K601" s="3"/>
      <c r="L601" s="3"/>
      <c r="M601" s="3"/>
      <c r="N601" s="3"/>
      <c r="O601" s="3"/>
      <c r="P601" s="3"/>
      <c r="Q601" s="3"/>
      <c r="R601" s="3"/>
    </row>
    <row r="602" spans="10:18" ht="18.75">
      <c r="J602" s="3"/>
      <c r="K602" s="3"/>
      <c r="L602" s="3"/>
      <c r="M602" s="3"/>
      <c r="N602" s="3"/>
      <c r="O602" s="3"/>
      <c r="P602" s="3"/>
      <c r="Q602" s="3"/>
      <c r="R602" s="3"/>
    </row>
    <row r="603" spans="10:18" ht="18.75">
      <c r="J603" s="3"/>
      <c r="K603" s="3"/>
      <c r="L603" s="3"/>
      <c r="M603" s="3"/>
      <c r="N603" s="3"/>
      <c r="O603" s="3"/>
      <c r="P603" s="3"/>
      <c r="Q603" s="3"/>
      <c r="R603" s="3"/>
    </row>
    <row r="604" spans="10:18" ht="18.75">
      <c r="J604" s="3"/>
      <c r="K604" s="3"/>
      <c r="L604" s="3"/>
      <c r="M604" s="3"/>
      <c r="N604" s="3"/>
      <c r="O604" s="3"/>
      <c r="P604" s="3"/>
      <c r="Q604" s="3"/>
      <c r="R604" s="3"/>
    </row>
    <row r="605" spans="10:18" ht="18.75">
      <c r="J605" s="3"/>
      <c r="K605" s="3"/>
      <c r="L605" s="3"/>
      <c r="M605" s="3"/>
      <c r="N605" s="3"/>
      <c r="O605" s="3"/>
      <c r="P605" s="3"/>
      <c r="Q605" s="3"/>
      <c r="R605" s="3"/>
    </row>
    <row r="606" spans="10:18" ht="18.75">
      <c r="J606" s="3"/>
      <c r="K606" s="3"/>
      <c r="L606" s="3"/>
      <c r="M606" s="3"/>
      <c r="N606" s="3"/>
      <c r="O606" s="3"/>
      <c r="P606" s="3"/>
      <c r="Q606" s="3"/>
      <c r="R606" s="3"/>
    </row>
    <row r="607" spans="10:18" ht="18.75">
      <c r="J607" s="3"/>
      <c r="K607" s="3"/>
      <c r="L607" s="3"/>
      <c r="M607" s="3"/>
      <c r="N607" s="3"/>
      <c r="O607" s="3"/>
      <c r="P607" s="3"/>
      <c r="Q607" s="3"/>
      <c r="R607" s="3"/>
    </row>
    <row r="608" spans="10:18" ht="18.75">
      <c r="J608" s="3"/>
      <c r="K608" s="3"/>
      <c r="L608" s="3"/>
      <c r="M608" s="3"/>
      <c r="N608" s="3"/>
      <c r="O608" s="3"/>
      <c r="P608" s="3"/>
      <c r="Q608" s="3"/>
      <c r="R608" s="3"/>
    </row>
    <row r="609" spans="10:18" ht="18.75">
      <c r="J609" s="3"/>
      <c r="K609" s="3"/>
      <c r="L609" s="3"/>
      <c r="M609" s="3"/>
      <c r="N609" s="3"/>
      <c r="O609" s="3"/>
      <c r="P609" s="3"/>
      <c r="Q609" s="3"/>
      <c r="R609" s="3"/>
    </row>
    <row r="610" spans="10:18" ht="18.75">
      <c r="J610" s="3"/>
      <c r="K610" s="3"/>
      <c r="L610" s="3"/>
      <c r="M610" s="3"/>
      <c r="N610" s="3"/>
      <c r="O610" s="3"/>
      <c r="P610" s="3"/>
      <c r="Q610" s="3"/>
      <c r="R610" s="3"/>
    </row>
    <row r="611" spans="10:18" ht="18.75">
      <c r="J611" s="3"/>
      <c r="K611" s="3"/>
      <c r="L611" s="3"/>
      <c r="M611" s="3"/>
      <c r="N611" s="3"/>
      <c r="O611" s="3"/>
      <c r="P611" s="3"/>
      <c r="Q611" s="3"/>
      <c r="R611" s="3"/>
    </row>
    <row r="612" spans="10:18" ht="18.75">
      <c r="J612" s="3"/>
      <c r="K612" s="3"/>
      <c r="L612" s="3"/>
      <c r="M612" s="3"/>
      <c r="N612" s="3"/>
      <c r="O612" s="3"/>
      <c r="P612" s="3"/>
      <c r="Q612" s="3"/>
      <c r="R612" s="3"/>
    </row>
    <row r="613" spans="10:18" ht="18.75">
      <c r="J613" s="3"/>
      <c r="K613" s="3"/>
      <c r="L613" s="3"/>
      <c r="M613" s="3"/>
      <c r="N613" s="3"/>
      <c r="O613" s="3"/>
      <c r="P613" s="3"/>
      <c r="Q613" s="3"/>
      <c r="R613" s="3"/>
    </row>
    <row r="614" spans="10:18" ht="18.75">
      <c r="J614" s="3"/>
      <c r="K614" s="3"/>
      <c r="L614" s="3"/>
      <c r="M614" s="3"/>
      <c r="N614" s="3"/>
      <c r="O614" s="3"/>
      <c r="P614" s="3"/>
      <c r="Q614" s="3"/>
      <c r="R614" s="3"/>
    </row>
    <row r="615" spans="10:18" ht="18.75">
      <c r="J615" s="3"/>
      <c r="K615" s="3"/>
      <c r="L615" s="3"/>
      <c r="M615" s="3"/>
      <c r="N615" s="3"/>
      <c r="O615" s="3"/>
      <c r="P615" s="3"/>
      <c r="Q615" s="3"/>
      <c r="R615" s="3"/>
    </row>
    <row r="616" spans="10:18" ht="18.75">
      <c r="J616" s="3"/>
      <c r="K616" s="3"/>
      <c r="L616" s="3"/>
      <c r="M616" s="3"/>
      <c r="N616" s="3"/>
      <c r="O616" s="3"/>
      <c r="P616" s="3"/>
      <c r="Q616" s="3"/>
      <c r="R616" s="3"/>
    </row>
    <row r="617" spans="10:18" ht="18.75">
      <c r="J617" s="3"/>
      <c r="K617" s="3"/>
      <c r="L617" s="3"/>
      <c r="M617" s="3"/>
      <c r="N617" s="3"/>
      <c r="O617" s="3"/>
      <c r="P617" s="3"/>
      <c r="Q617" s="3"/>
      <c r="R617" s="3"/>
    </row>
    <row r="618" spans="10:18" ht="18.75">
      <c r="J618" s="3"/>
      <c r="K618" s="3"/>
      <c r="L618" s="3"/>
      <c r="M618" s="3"/>
      <c r="N618" s="3"/>
      <c r="O618" s="3"/>
      <c r="P618" s="3"/>
      <c r="Q618" s="3"/>
      <c r="R618" s="3"/>
    </row>
    <row r="619" spans="10:18" ht="18.75">
      <c r="J619" s="3"/>
      <c r="K619" s="3"/>
      <c r="L619" s="3"/>
      <c r="M619" s="3"/>
      <c r="N619" s="3"/>
      <c r="O619" s="3"/>
      <c r="P619" s="3"/>
      <c r="Q619" s="3"/>
      <c r="R619" s="3"/>
    </row>
    <row r="620" spans="10:18" ht="18.75">
      <c r="J620" s="3"/>
      <c r="K620" s="3"/>
      <c r="L620" s="3"/>
      <c r="M620" s="3"/>
      <c r="N620" s="3"/>
      <c r="O620" s="3"/>
      <c r="P620" s="3"/>
      <c r="Q620" s="3"/>
      <c r="R620" s="3"/>
    </row>
    <row r="621" spans="10:18" ht="18.75">
      <c r="J621" s="3"/>
      <c r="K621" s="3"/>
      <c r="L621" s="3"/>
      <c r="M621" s="3"/>
      <c r="N621" s="3"/>
      <c r="O621" s="3"/>
      <c r="P621" s="3"/>
      <c r="Q621" s="3"/>
      <c r="R621" s="3"/>
    </row>
    <row r="622" spans="10:18" ht="18.75">
      <c r="J622" s="3"/>
      <c r="K622" s="3"/>
      <c r="L622" s="3"/>
      <c r="M622" s="3"/>
      <c r="N622" s="3"/>
      <c r="O622" s="3"/>
      <c r="P622" s="3"/>
      <c r="Q622" s="3"/>
      <c r="R622" s="3"/>
    </row>
    <row r="623" spans="10:18" ht="18.75">
      <c r="J623" s="3"/>
      <c r="K623" s="3"/>
      <c r="L623" s="3"/>
      <c r="M623" s="3"/>
      <c r="N623" s="3"/>
      <c r="O623" s="3"/>
      <c r="P623" s="3"/>
      <c r="Q623" s="3"/>
      <c r="R623" s="3"/>
    </row>
    <row r="624" spans="10:18" ht="18.75">
      <c r="J624" s="3"/>
      <c r="K624" s="3"/>
      <c r="L624" s="3"/>
      <c r="M624" s="3"/>
      <c r="N624" s="3"/>
      <c r="O624" s="3"/>
      <c r="P624" s="3"/>
      <c r="Q624" s="3"/>
      <c r="R624" s="3"/>
    </row>
    <row r="625" spans="10:18" ht="18.75">
      <c r="J625" s="3"/>
      <c r="K625" s="3"/>
      <c r="L625" s="3"/>
      <c r="M625" s="3"/>
      <c r="N625" s="3"/>
      <c r="O625" s="3"/>
      <c r="P625" s="3"/>
      <c r="Q625" s="3"/>
      <c r="R625" s="3"/>
    </row>
    <row r="626" spans="10:18" ht="18.75">
      <c r="J626" s="3"/>
      <c r="K626" s="3"/>
      <c r="L626" s="3"/>
      <c r="M626" s="3"/>
      <c r="N626" s="3"/>
      <c r="O626" s="3"/>
      <c r="P626" s="3"/>
      <c r="Q626" s="3"/>
      <c r="R626" s="3"/>
    </row>
    <row r="627" spans="10:18" ht="18.75">
      <c r="J627" s="3"/>
      <c r="K627" s="3"/>
      <c r="L627" s="3"/>
      <c r="M627" s="3"/>
      <c r="N627" s="3"/>
      <c r="O627" s="3"/>
      <c r="P627" s="3"/>
      <c r="Q627" s="3"/>
      <c r="R627" s="3"/>
    </row>
    <row r="628" spans="10:18" ht="18.75">
      <c r="J628" s="3"/>
      <c r="K628" s="3"/>
      <c r="L628" s="3"/>
      <c r="M628" s="3"/>
      <c r="N628" s="3"/>
      <c r="O628" s="3"/>
      <c r="P628" s="3"/>
      <c r="Q628" s="3"/>
      <c r="R628" s="3"/>
    </row>
    <row r="629" spans="10:18" ht="18.75">
      <c r="J629" s="3"/>
      <c r="K629" s="3"/>
      <c r="L629" s="3"/>
      <c r="M629" s="3"/>
      <c r="N629" s="3"/>
      <c r="O629" s="3"/>
      <c r="P629" s="3"/>
      <c r="Q629" s="3"/>
      <c r="R629" s="3"/>
    </row>
    <row r="630" spans="10:18" ht="18.75">
      <c r="J630" s="3"/>
      <c r="K630" s="3"/>
      <c r="L630" s="3"/>
      <c r="M630" s="3"/>
      <c r="N630" s="3"/>
      <c r="O630" s="3"/>
      <c r="P630" s="3"/>
      <c r="Q630" s="3"/>
      <c r="R630" s="3"/>
    </row>
    <row r="631" spans="10:18" ht="18.75">
      <c r="J631" s="3"/>
      <c r="K631" s="3"/>
      <c r="L631" s="3"/>
      <c r="M631" s="3"/>
      <c r="N631" s="3"/>
      <c r="O631" s="3"/>
      <c r="P631" s="3"/>
      <c r="Q631" s="3"/>
      <c r="R631" s="3"/>
    </row>
    <row r="632" spans="10:18" ht="18.75">
      <c r="J632" s="3"/>
      <c r="K632" s="3"/>
      <c r="L632" s="3"/>
      <c r="M632" s="3"/>
      <c r="N632" s="3"/>
      <c r="O632" s="3"/>
      <c r="P632" s="3"/>
      <c r="Q632" s="3"/>
      <c r="R632" s="3"/>
    </row>
    <row r="633" spans="10:18" ht="18.75">
      <c r="J633" s="3"/>
      <c r="K633" s="3"/>
      <c r="L633" s="3"/>
      <c r="M633" s="3"/>
      <c r="N633" s="3"/>
      <c r="O633" s="3"/>
      <c r="P633" s="3"/>
      <c r="Q633" s="3"/>
      <c r="R633" s="3"/>
    </row>
    <row r="634" spans="10:18" ht="18.75">
      <c r="J634" s="3"/>
      <c r="K634" s="3"/>
      <c r="L634" s="3"/>
      <c r="M634" s="3"/>
      <c r="N634" s="3"/>
      <c r="O634" s="3"/>
      <c r="P634" s="3"/>
      <c r="Q634" s="3"/>
      <c r="R634" s="3"/>
    </row>
    <row r="635" spans="10:18" ht="18.75">
      <c r="J635" s="3"/>
      <c r="K635" s="3"/>
      <c r="L635" s="3"/>
      <c r="M635" s="3"/>
      <c r="N635" s="3"/>
      <c r="O635" s="3"/>
      <c r="P635" s="3"/>
      <c r="Q635" s="3"/>
      <c r="R635" s="3"/>
    </row>
    <row r="636" spans="10:18" ht="18.75">
      <c r="J636" s="3"/>
      <c r="K636" s="3"/>
      <c r="L636" s="3"/>
      <c r="M636" s="3"/>
      <c r="N636" s="3"/>
      <c r="O636" s="3"/>
      <c r="P636" s="3"/>
      <c r="Q636" s="3"/>
      <c r="R636" s="3"/>
    </row>
    <row r="637" spans="10:18" ht="18.75">
      <c r="J637" s="3"/>
      <c r="K637" s="3"/>
      <c r="L637" s="3"/>
      <c r="M637" s="3"/>
      <c r="N637" s="3"/>
      <c r="O637" s="3"/>
      <c r="P637" s="3"/>
      <c r="Q637" s="3"/>
      <c r="R637" s="3"/>
    </row>
    <row r="638" spans="10:18" ht="18.75">
      <c r="J638" s="3"/>
      <c r="K638" s="3"/>
      <c r="L638" s="3"/>
      <c r="M638" s="3"/>
      <c r="N638" s="3"/>
      <c r="O638" s="3"/>
      <c r="P638" s="3"/>
      <c r="Q638" s="3"/>
      <c r="R638" s="3"/>
    </row>
    <row r="639" spans="10:18" ht="18.75">
      <c r="J639" s="3"/>
      <c r="K639" s="3"/>
      <c r="L639" s="3"/>
      <c r="M639" s="3"/>
      <c r="N639" s="3"/>
      <c r="O639" s="3"/>
      <c r="P639" s="3"/>
      <c r="Q639" s="3"/>
      <c r="R639" s="3"/>
    </row>
    <row r="640" spans="10:18" ht="18.75">
      <c r="J640" s="3"/>
      <c r="K640" s="3"/>
      <c r="L640" s="3"/>
      <c r="M640" s="3"/>
      <c r="N640" s="3"/>
      <c r="O640" s="3"/>
      <c r="P640" s="3"/>
      <c r="Q640" s="3"/>
      <c r="R640" s="3"/>
    </row>
    <row r="641" spans="10:18" ht="18.75">
      <c r="J641" s="3"/>
      <c r="K641" s="3"/>
      <c r="L641" s="3"/>
      <c r="M641" s="3"/>
      <c r="N641" s="3"/>
      <c r="O641" s="3"/>
      <c r="P641" s="3"/>
      <c r="Q641" s="3"/>
      <c r="R641" s="3"/>
    </row>
    <row r="642" spans="10:18" ht="18.75">
      <c r="J642" s="3"/>
      <c r="K642" s="3"/>
      <c r="L642" s="3"/>
      <c r="M642" s="3"/>
      <c r="N642" s="3"/>
      <c r="O642" s="3"/>
      <c r="P642" s="3"/>
      <c r="Q642" s="3"/>
      <c r="R642" s="3"/>
    </row>
    <row r="643" spans="10:18" ht="18.75">
      <c r="J643" s="3"/>
      <c r="K643" s="3"/>
      <c r="L643" s="3"/>
      <c r="M643" s="3"/>
      <c r="N643" s="3"/>
      <c r="O643" s="3"/>
      <c r="P643" s="3"/>
      <c r="Q643" s="3"/>
      <c r="R643" s="3"/>
    </row>
    <row r="644" spans="10:18" ht="18.75">
      <c r="J644" s="3"/>
      <c r="K644" s="3"/>
      <c r="L644" s="3"/>
      <c r="M644" s="3"/>
      <c r="N644" s="3"/>
      <c r="O644" s="3"/>
      <c r="P644" s="3"/>
      <c r="Q644" s="3"/>
      <c r="R644" s="3"/>
    </row>
    <row r="645" spans="10:18" ht="18.75">
      <c r="J645" s="3"/>
      <c r="K645" s="3"/>
      <c r="L645" s="3"/>
      <c r="M645" s="3"/>
      <c r="N645" s="3"/>
      <c r="O645" s="3"/>
      <c r="P645" s="3"/>
      <c r="Q645" s="3"/>
      <c r="R645" s="3"/>
    </row>
    <row r="646" spans="10:18" ht="18.75">
      <c r="J646" s="3"/>
      <c r="K646" s="3"/>
      <c r="L646" s="3"/>
      <c r="M646" s="3"/>
      <c r="N646" s="3"/>
      <c r="O646" s="3"/>
      <c r="P646" s="3"/>
      <c r="Q646" s="3"/>
      <c r="R646" s="3"/>
    </row>
    <row r="647" spans="10:18" ht="18.75">
      <c r="J647" s="3"/>
      <c r="K647" s="3"/>
      <c r="L647" s="3"/>
      <c r="M647" s="3"/>
      <c r="N647" s="3"/>
      <c r="O647" s="3"/>
      <c r="P647" s="3"/>
      <c r="Q647" s="3"/>
      <c r="R647" s="3"/>
    </row>
    <row r="648" spans="10:18" ht="18.75">
      <c r="J648" s="3"/>
      <c r="K648" s="3"/>
      <c r="L648" s="3"/>
      <c r="M648" s="3"/>
      <c r="N648" s="3"/>
      <c r="O648" s="3"/>
      <c r="P648" s="3"/>
      <c r="Q648" s="3"/>
      <c r="R648" s="3"/>
    </row>
    <row r="649" spans="10:18" ht="18.75">
      <c r="J649" s="3"/>
      <c r="K649" s="3"/>
      <c r="L649" s="3"/>
      <c r="M649" s="3"/>
      <c r="N649" s="3"/>
      <c r="O649" s="3"/>
      <c r="P649" s="3"/>
      <c r="Q649" s="3"/>
      <c r="R649" s="3"/>
    </row>
    <row r="650" spans="10:18" ht="18.75">
      <c r="J650" s="3"/>
      <c r="K650" s="3"/>
      <c r="L650" s="3"/>
      <c r="M650" s="3"/>
      <c r="N650" s="3"/>
      <c r="O650" s="3"/>
      <c r="P650" s="3"/>
      <c r="Q650" s="3"/>
      <c r="R650" s="3"/>
    </row>
    <row r="651" spans="10:18" ht="18.75">
      <c r="J651" s="3"/>
      <c r="K651" s="3"/>
      <c r="L651" s="3"/>
      <c r="M651" s="3"/>
      <c r="N651" s="3"/>
      <c r="O651" s="3"/>
      <c r="P651" s="3"/>
      <c r="Q651" s="3"/>
      <c r="R651" s="3"/>
    </row>
    <row r="652" spans="10:18" ht="18.75">
      <c r="J652" s="3"/>
      <c r="K652" s="3"/>
      <c r="L652" s="3"/>
      <c r="M652" s="3"/>
      <c r="N652" s="3"/>
      <c r="O652" s="3"/>
      <c r="P652" s="3"/>
      <c r="Q652" s="3"/>
      <c r="R652" s="3"/>
    </row>
    <row r="653" spans="10:18" ht="18.75">
      <c r="J653" s="3"/>
      <c r="K653" s="3"/>
      <c r="L653" s="3"/>
      <c r="M653" s="3"/>
      <c r="N653" s="3"/>
      <c r="O653" s="3"/>
      <c r="P653" s="3"/>
      <c r="Q653" s="3"/>
      <c r="R653" s="3"/>
    </row>
    <row r="654" spans="10:18" ht="18.75">
      <c r="J654" s="3"/>
      <c r="K654" s="3"/>
      <c r="L654" s="3"/>
      <c r="M654" s="3"/>
      <c r="N654" s="3"/>
      <c r="O654" s="3"/>
      <c r="P654" s="3"/>
      <c r="Q654" s="3"/>
      <c r="R654" s="3"/>
    </row>
    <row r="655" spans="10:18" ht="18.75">
      <c r="J655" s="3"/>
      <c r="K655" s="3"/>
      <c r="L655" s="3"/>
      <c r="M655" s="3"/>
      <c r="N655" s="3"/>
      <c r="O655" s="3"/>
      <c r="P655" s="3"/>
      <c r="Q655" s="3"/>
      <c r="R655" s="3"/>
    </row>
    <row r="656" spans="10:18" ht="18.75">
      <c r="J656" s="3"/>
      <c r="K656" s="3"/>
      <c r="L656" s="3"/>
      <c r="M656" s="3"/>
      <c r="N656" s="3"/>
      <c r="O656" s="3"/>
      <c r="P656" s="3"/>
      <c r="Q656" s="3"/>
      <c r="R656" s="3"/>
    </row>
    <row r="657" spans="10:18" ht="18.75">
      <c r="J657" s="3"/>
      <c r="K657" s="3"/>
      <c r="L657" s="3"/>
      <c r="M657" s="3"/>
      <c r="N657" s="3"/>
      <c r="O657" s="3"/>
      <c r="P657" s="3"/>
      <c r="Q657" s="3"/>
      <c r="R657" s="3"/>
    </row>
    <row r="658" spans="10:18" ht="18.75">
      <c r="J658" s="3"/>
      <c r="K658" s="3"/>
      <c r="L658" s="3"/>
      <c r="M658" s="3"/>
      <c r="N658" s="3"/>
      <c r="O658" s="3"/>
      <c r="P658" s="3"/>
      <c r="Q658" s="3"/>
      <c r="R658" s="3"/>
    </row>
    <row r="659" spans="10:18" ht="18.75">
      <c r="J659" s="3"/>
      <c r="K659" s="3"/>
      <c r="L659" s="3"/>
      <c r="M659" s="3"/>
      <c r="N659" s="3"/>
      <c r="O659" s="3"/>
      <c r="P659" s="3"/>
      <c r="Q659" s="3"/>
      <c r="R659" s="3"/>
    </row>
    <row r="660" spans="10:18" ht="18.75">
      <c r="J660" s="3"/>
      <c r="K660" s="3"/>
      <c r="L660" s="3"/>
      <c r="M660" s="3"/>
      <c r="N660" s="3"/>
      <c r="O660" s="3"/>
      <c r="P660" s="3"/>
      <c r="Q660" s="3"/>
      <c r="R660" s="3"/>
    </row>
    <row r="661" spans="10:18" ht="18.75">
      <c r="J661" s="3"/>
      <c r="K661" s="3"/>
      <c r="L661" s="3"/>
      <c r="M661" s="3"/>
      <c r="N661" s="3"/>
      <c r="O661" s="3"/>
      <c r="P661" s="3"/>
      <c r="Q661" s="3"/>
      <c r="R661" s="3"/>
    </row>
    <row r="662" spans="10:18" ht="18.75">
      <c r="J662" s="3"/>
      <c r="K662" s="3"/>
      <c r="L662" s="3"/>
      <c r="M662" s="3"/>
      <c r="N662" s="3"/>
      <c r="O662" s="3"/>
      <c r="P662" s="3"/>
      <c r="Q662" s="3"/>
      <c r="R662" s="3"/>
    </row>
    <row r="663" spans="10:18" ht="18.75">
      <c r="J663" s="3"/>
      <c r="K663" s="3"/>
      <c r="L663" s="3"/>
      <c r="M663" s="3"/>
      <c r="N663" s="3"/>
      <c r="O663" s="3"/>
      <c r="P663" s="3"/>
      <c r="Q663" s="3"/>
      <c r="R663" s="3"/>
    </row>
    <row r="664" spans="10:18" ht="18.75">
      <c r="J664" s="3"/>
      <c r="K664" s="3"/>
      <c r="L664" s="3"/>
      <c r="M664" s="3"/>
      <c r="N664" s="3"/>
      <c r="O664" s="3"/>
      <c r="P664" s="3"/>
      <c r="Q664" s="3"/>
      <c r="R664" s="3"/>
    </row>
    <row r="665" spans="10:18" ht="18.75">
      <c r="J665" s="3"/>
      <c r="K665" s="3"/>
      <c r="L665" s="3"/>
      <c r="M665" s="3"/>
      <c r="N665" s="3"/>
      <c r="O665" s="3"/>
      <c r="P665" s="3"/>
      <c r="Q665" s="3"/>
      <c r="R665" s="3"/>
    </row>
    <row r="666" spans="10:18" ht="18.75">
      <c r="J666" s="3"/>
      <c r="K666" s="3"/>
      <c r="L666" s="3"/>
      <c r="M666" s="3"/>
      <c r="N666" s="3"/>
      <c r="O666" s="3"/>
      <c r="P666" s="3"/>
      <c r="Q666" s="3"/>
      <c r="R666" s="3"/>
    </row>
    <row r="667" spans="10:18" ht="18.75">
      <c r="J667" s="3"/>
      <c r="K667" s="3"/>
      <c r="L667" s="3"/>
      <c r="M667" s="3"/>
      <c r="N667" s="3"/>
      <c r="O667" s="3"/>
      <c r="P667" s="3"/>
      <c r="Q667" s="3"/>
      <c r="R667" s="3"/>
    </row>
    <row r="668" spans="10:18" ht="18.75">
      <c r="J668" s="3"/>
      <c r="K668" s="3"/>
      <c r="L668" s="3"/>
      <c r="M668" s="3"/>
      <c r="N668" s="3"/>
      <c r="O668" s="3"/>
      <c r="P668" s="3"/>
      <c r="Q668" s="3"/>
      <c r="R668" s="3"/>
    </row>
    <row r="669" spans="10:18" ht="18.75">
      <c r="J669" s="3"/>
      <c r="K669" s="3"/>
      <c r="L669" s="3"/>
      <c r="M669" s="3"/>
      <c r="N669" s="3"/>
      <c r="O669" s="3"/>
      <c r="P669" s="3"/>
      <c r="Q669" s="3"/>
      <c r="R669" s="3"/>
    </row>
    <row r="670" spans="10:18" ht="18.75">
      <c r="J670" s="3"/>
      <c r="K670" s="3"/>
      <c r="L670" s="3"/>
      <c r="M670" s="3"/>
      <c r="N670" s="3"/>
      <c r="O670" s="3"/>
      <c r="P670" s="3"/>
      <c r="Q670" s="3"/>
      <c r="R670" s="3"/>
    </row>
    <row r="671" spans="10:18" ht="18.75">
      <c r="J671" s="3"/>
      <c r="K671" s="3"/>
      <c r="L671" s="3"/>
      <c r="M671" s="3"/>
      <c r="N671" s="3"/>
      <c r="O671" s="3"/>
      <c r="P671" s="3"/>
      <c r="Q671" s="3"/>
      <c r="R671" s="3"/>
    </row>
    <row r="672" spans="10:18" ht="18.75">
      <c r="J672" s="3"/>
      <c r="K672" s="3"/>
      <c r="L672" s="3"/>
      <c r="M672" s="3"/>
      <c r="N672" s="3"/>
      <c r="O672" s="3"/>
      <c r="P672" s="3"/>
      <c r="Q672" s="3"/>
      <c r="R672" s="3"/>
    </row>
    <row r="673" spans="10:18" ht="18.75">
      <c r="J673" s="3"/>
      <c r="K673" s="3"/>
      <c r="L673" s="3"/>
      <c r="M673" s="3"/>
      <c r="N673" s="3"/>
      <c r="O673" s="3"/>
      <c r="P673" s="3"/>
      <c r="Q673" s="3"/>
      <c r="R673" s="3"/>
    </row>
    <row r="674" spans="10:18" ht="18.75">
      <c r="J674" s="3"/>
      <c r="K674" s="3"/>
      <c r="L674" s="3"/>
      <c r="M674" s="3"/>
      <c r="N674" s="3"/>
      <c r="O674" s="3"/>
      <c r="P674" s="3"/>
      <c r="Q674" s="3"/>
      <c r="R674" s="3"/>
    </row>
    <row r="675" spans="10:18" ht="18.75">
      <c r="J675" s="3"/>
      <c r="K675" s="3"/>
      <c r="L675" s="3"/>
      <c r="M675" s="3"/>
      <c r="N675" s="3"/>
      <c r="O675" s="3"/>
      <c r="P675" s="3"/>
      <c r="Q675" s="3"/>
      <c r="R675" s="3"/>
    </row>
    <row r="676" spans="10:18" ht="18.75">
      <c r="J676" s="3"/>
      <c r="K676" s="3"/>
      <c r="L676" s="3"/>
      <c r="M676" s="3"/>
      <c r="N676" s="3"/>
      <c r="O676" s="3"/>
      <c r="P676" s="3"/>
      <c r="Q676" s="3"/>
      <c r="R676" s="3"/>
    </row>
    <row r="677" spans="10:18" ht="18.75">
      <c r="J677" s="3"/>
      <c r="K677" s="3"/>
      <c r="L677" s="3"/>
      <c r="M677" s="3"/>
      <c r="N677" s="3"/>
      <c r="O677" s="3"/>
      <c r="P677" s="3"/>
      <c r="Q677" s="3"/>
      <c r="R677" s="3"/>
    </row>
    <row r="678" spans="10:18" ht="18.75">
      <c r="J678" s="3"/>
      <c r="K678" s="3"/>
      <c r="L678" s="3"/>
      <c r="M678" s="3"/>
      <c r="N678" s="3"/>
      <c r="O678" s="3"/>
      <c r="P678" s="3"/>
      <c r="Q678" s="3"/>
      <c r="R678" s="3"/>
    </row>
    <row r="679" spans="10:18" ht="18.75">
      <c r="J679" s="3"/>
      <c r="K679" s="3"/>
      <c r="L679" s="3"/>
      <c r="M679" s="3"/>
      <c r="N679" s="3"/>
      <c r="O679" s="3"/>
      <c r="P679" s="3"/>
      <c r="Q679" s="3"/>
      <c r="R679" s="3"/>
    </row>
    <row r="680" spans="10:18" ht="18.75">
      <c r="J680" s="3"/>
      <c r="K680" s="3"/>
      <c r="L680" s="3"/>
      <c r="M680" s="3"/>
      <c r="N680" s="3"/>
      <c r="O680" s="3"/>
      <c r="P680" s="3"/>
      <c r="Q680" s="3"/>
      <c r="R680" s="3"/>
    </row>
    <row r="681" spans="10:18" ht="18.75">
      <c r="J681" s="3"/>
      <c r="K681" s="3"/>
      <c r="L681" s="3"/>
      <c r="M681" s="3"/>
      <c r="N681" s="3"/>
      <c r="O681" s="3"/>
      <c r="P681" s="3"/>
      <c r="Q681" s="3"/>
      <c r="R681" s="3"/>
    </row>
    <row r="682" spans="10:18" ht="18.75">
      <c r="J682" s="3"/>
      <c r="K682" s="3"/>
      <c r="L682" s="3"/>
      <c r="M682" s="3"/>
      <c r="N682" s="3"/>
      <c r="O682" s="3"/>
      <c r="P682" s="3"/>
      <c r="Q682" s="3"/>
      <c r="R682" s="3"/>
    </row>
    <row r="683" spans="10:18" ht="18.75">
      <c r="J683" s="3"/>
      <c r="K683" s="3"/>
      <c r="L683" s="3"/>
      <c r="M683" s="3"/>
      <c r="N683" s="3"/>
      <c r="O683" s="3"/>
      <c r="P683" s="3"/>
      <c r="Q683" s="3"/>
      <c r="R683" s="3"/>
    </row>
    <row r="684" spans="10:18" ht="18.75">
      <c r="J684" s="3"/>
      <c r="K684" s="3"/>
      <c r="L684" s="3"/>
      <c r="M684" s="3"/>
      <c r="N684" s="3"/>
      <c r="O684" s="3"/>
      <c r="P684" s="3"/>
      <c r="Q684" s="3"/>
      <c r="R684" s="3"/>
    </row>
    <row r="685" spans="10:18" ht="18.75">
      <c r="J685" s="3"/>
      <c r="K685" s="3"/>
      <c r="L685" s="3"/>
      <c r="M685" s="3"/>
      <c r="N685" s="3"/>
      <c r="O685" s="3"/>
      <c r="P685" s="3"/>
      <c r="Q685" s="3"/>
      <c r="R685" s="3"/>
    </row>
    <row r="686" spans="10:18" ht="18.75">
      <c r="J686" s="3"/>
      <c r="K686" s="3"/>
      <c r="L686" s="3"/>
      <c r="M686" s="3"/>
      <c r="N686" s="3"/>
      <c r="O686" s="3"/>
      <c r="P686" s="3"/>
      <c r="Q686" s="3"/>
      <c r="R686" s="3"/>
    </row>
    <row r="687" spans="10:18" ht="18.75">
      <c r="J687" s="3"/>
      <c r="K687" s="3"/>
      <c r="L687" s="3"/>
      <c r="M687" s="3"/>
      <c r="N687" s="3"/>
      <c r="O687" s="3"/>
      <c r="P687" s="3"/>
      <c r="Q687" s="3"/>
      <c r="R687" s="3"/>
    </row>
    <row r="688" spans="10:18" ht="18.75">
      <c r="J688" s="3"/>
      <c r="K688" s="3"/>
      <c r="L688" s="3"/>
      <c r="M688" s="3"/>
      <c r="N688" s="3"/>
      <c r="O688" s="3"/>
      <c r="P688" s="3"/>
      <c r="Q688" s="3"/>
      <c r="R688" s="3"/>
    </row>
    <row r="689" spans="10:18" ht="18.75">
      <c r="J689" s="3"/>
      <c r="K689" s="3"/>
      <c r="L689" s="3"/>
      <c r="M689" s="3"/>
      <c r="N689" s="3"/>
      <c r="O689" s="3"/>
      <c r="P689" s="3"/>
      <c r="Q689" s="3"/>
      <c r="R689" s="3"/>
    </row>
    <row r="690" spans="10:18" ht="18.75">
      <c r="J690" s="3"/>
      <c r="K690" s="3"/>
      <c r="L690" s="3"/>
      <c r="M690" s="3"/>
      <c r="N690" s="3"/>
      <c r="O690" s="3"/>
      <c r="P690" s="3"/>
      <c r="Q690" s="3"/>
      <c r="R690" s="3"/>
    </row>
    <row r="691" spans="10:18" ht="18.75">
      <c r="J691" s="3"/>
      <c r="K691" s="3"/>
      <c r="L691" s="3"/>
      <c r="M691" s="3"/>
      <c r="N691" s="3"/>
      <c r="O691" s="3"/>
      <c r="P691" s="3"/>
      <c r="Q691" s="3"/>
      <c r="R691" s="3"/>
    </row>
    <row r="692" spans="10:18" ht="18.75">
      <c r="J692" s="3"/>
      <c r="K692" s="3"/>
      <c r="L692" s="3"/>
      <c r="M692" s="3"/>
      <c r="N692" s="3"/>
      <c r="O692" s="3"/>
      <c r="P692" s="3"/>
      <c r="Q692" s="3"/>
      <c r="R692" s="3"/>
    </row>
    <row r="693" spans="10:18" ht="18.75">
      <c r="J693" s="3"/>
      <c r="K693" s="3"/>
      <c r="L693" s="3"/>
      <c r="M693" s="3"/>
      <c r="N693" s="3"/>
      <c r="O693" s="3"/>
      <c r="P693" s="3"/>
      <c r="Q693" s="3"/>
      <c r="R693" s="3"/>
    </row>
    <row r="694" spans="10:18" ht="18.75">
      <c r="J694" s="3"/>
      <c r="K694" s="3"/>
      <c r="L694" s="3"/>
      <c r="M694" s="3"/>
      <c r="N694" s="3"/>
      <c r="O694" s="3"/>
      <c r="P694" s="3"/>
      <c r="Q694" s="3"/>
      <c r="R694" s="3"/>
    </row>
    <row r="695" spans="10:18" ht="18.75">
      <c r="J695" s="3"/>
      <c r="K695" s="3"/>
      <c r="L695" s="3"/>
      <c r="M695" s="3"/>
      <c r="N695" s="3"/>
      <c r="O695" s="3"/>
      <c r="P695" s="3"/>
      <c r="Q695" s="3"/>
      <c r="R695" s="3"/>
    </row>
    <row r="696" spans="10:18" ht="18.75">
      <c r="J696" s="3"/>
      <c r="K696" s="3"/>
      <c r="L696" s="3"/>
      <c r="M696" s="3"/>
      <c r="N696" s="3"/>
      <c r="O696" s="3"/>
      <c r="P696" s="3"/>
      <c r="Q696" s="3"/>
      <c r="R696" s="3"/>
    </row>
    <row r="697" spans="10:18" ht="18.75">
      <c r="J697" s="3"/>
      <c r="K697" s="3"/>
      <c r="L697" s="3"/>
      <c r="M697" s="3"/>
      <c r="N697" s="3"/>
      <c r="O697" s="3"/>
      <c r="P697" s="3"/>
      <c r="Q697" s="3"/>
      <c r="R697" s="3"/>
    </row>
    <row r="698" spans="10:18" ht="18.75">
      <c r="J698" s="3"/>
      <c r="K698" s="3"/>
      <c r="L698" s="3"/>
      <c r="M698" s="3"/>
      <c r="N698" s="3"/>
      <c r="O698" s="3"/>
      <c r="P698" s="3"/>
      <c r="Q698" s="3"/>
      <c r="R698" s="3"/>
    </row>
    <row r="699" spans="10:18" ht="18.75">
      <c r="J699" s="3"/>
      <c r="K699" s="3"/>
      <c r="L699" s="3"/>
      <c r="M699" s="3"/>
      <c r="N699" s="3"/>
      <c r="O699" s="3"/>
      <c r="P699" s="3"/>
      <c r="Q699" s="3"/>
      <c r="R699" s="3"/>
    </row>
    <row r="700" spans="10:18" ht="18.75">
      <c r="J700" s="3"/>
      <c r="K700" s="3"/>
      <c r="L700" s="3"/>
      <c r="M700" s="3"/>
      <c r="N700" s="3"/>
      <c r="O700" s="3"/>
      <c r="P700" s="3"/>
      <c r="Q700" s="3"/>
      <c r="R700" s="3"/>
    </row>
    <row r="701" spans="10:18" ht="18.75">
      <c r="J701" s="3"/>
      <c r="K701" s="3"/>
      <c r="L701" s="3"/>
      <c r="M701" s="3"/>
      <c r="N701" s="3"/>
      <c r="O701" s="3"/>
      <c r="P701" s="3"/>
      <c r="Q701" s="3"/>
      <c r="R701" s="3"/>
    </row>
    <row r="702" spans="10:18" ht="18.75">
      <c r="J702" s="3"/>
      <c r="K702" s="3"/>
      <c r="L702" s="3"/>
      <c r="M702" s="3"/>
      <c r="N702" s="3"/>
      <c r="O702" s="3"/>
      <c r="P702" s="3"/>
      <c r="Q702" s="3"/>
      <c r="R702" s="3"/>
    </row>
    <row r="703" spans="10:18" ht="18.75">
      <c r="J703" s="3"/>
      <c r="K703" s="3"/>
      <c r="L703" s="3"/>
      <c r="M703" s="3"/>
      <c r="N703" s="3"/>
      <c r="O703" s="3"/>
      <c r="P703" s="3"/>
      <c r="Q703" s="3"/>
      <c r="R703" s="3"/>
    </row>
    <row r="704" spans="10:18" ht="18.75">
      <c r="J704" s="3"/>
      <c r="K704" s="3"/>
      <c r="L704" s="3"/>
      <c r="M704" s="3"/>
      <c r="N704" s="3"/>
      <c r="O704" s="3"/>
      <c r="P704" s="3"/>
      <c r="Q704" s="3"/>
      <c r="R704" s="3"/>
    </row>
    <row r="705" spans="10:18" ht="18.75">
      <c r="J705" s="3"/>
      <c r="K705" s="3"/>
      <c r="L705" s="3"/>
      <c r="M705" s="3"/>
      <c r="N705" s="3"/>
      <c r="O705" s="3"/>
      <c r="P705" s="3"/>
      <c r="Q705" s="3"/>
      <c r="R705" s="3"/>
    </row>
    <row r="706" spans="10:18" ht="18.75">
      <c r="J706" s="3"/>
      <c r="K706" s="3"/>
      <c r="L706" s="3"/>
      <c r="M706" s="3"/>
      <c r="N706" s="3"/>
      <c r="O706" s="3"/>
      <c r="P706" s="3"/>
      <c r="Q706" s="3"/>
      <c r="R706" s="3"/>
    </row>
    <row r="707" spans="10:18" ht="18.75">
      <c r="J707" s="3"/>
      <c r="K707" s="3"/>
      <c r="L707" s="3"/>
      <c r="M707" s="3"/>
      <c r="N707" s="3"/>
      <c r="O707" s="3"/>
      <c r="P707" s="3"/>
      <c r="Q707" s="3"/>
      <c r="R707" s="3"/>
    </row>
    <row r="708" spans="10:18" ht="18.75">
      <c r="J708" s="3"/>
      <c r="K708" s="3"/>
      <c r="L708" s="3"/>
      <c r="M708" s="3"/>
      <c r="N708" s="3"/>
      <c r="O708" s="3"/>
      <c r="P708" s="3"/>
      <c r="Q708" s="3"/>
      <c r="R708" s="3"/>
    </row>
    <row r="709" spans="10:18" ht="18.75">
      <c r="J709" s="3"/>
      <c r="K709" s="3"/>
      <c r="L709" s="3"/>
      <c r="M709" s="3"/>
      <c r="N709" s="3"/>
      <c r="O709" s="3"/>
      <c r="P709" s="3"/>
      <c r="Q709" s="3"/>
      <c r="R709" s="3"/>
    </row>
    <row r="710" spans="10:18" ht="18.75">
      <c r="J710" s="3"/>
      <c r="K710" s="3"/>
      <c r="L710" s="3"/>
      <c r="M710" s="3"/>
      <c r="N710" s="3"/>
      <c r="O710" s="3"/>
      <c r="P710" s="3"/>
      <c r="Q710" s="3"/>
      <c r="R710" s="3"/>
    </row>
    <row r="711" spans="10:18" ht="18.75">
      <c r="J711" s="3"/>
      <c r="K711" s="3"/>
      <c r="L711" s="3"/>
      <c r="M711" s="3"/>
      <c r="N711" s="3"/>
      <c r="O711" s="3"/>
      <c r="P711" s="3"/>
      <c r="Q711" s="3"/>
      <c r="R711" s="3"/>
    </row>
    <row r="712" spans="10:18" ht="18.75">
      <c r="J712" s="3"/>
      <c r="K712" s="3"/>
      <c r="L712" s="3"/>
      <c r="M712" s="3"/>
      <c r="N712" s="3"/>
      <c r="O712" s="3"/>
      <c r="P712" s="3"/>
      <c r="Q712" s="3"/>
      <c r="R712" s="3"/>
    </row>
    <row r="713" spans="10:18" ht="18.75">
      <c r="J713" s="3"/>
      <c r="K713" s="3"/>
      <c r="L713" s="3"/>
      <c r="M713" s="3"/>
      <c r="N713" s="3"/>
      <c r="O713" s="3"/>
      <c r="P713" s="3"/>
      <c r="Q713" s="3"/>
      <c r="R713" s="3"/>
    </row>
    <row r="714" spans="10:18" ht="18.75">
      <c r="J714" s="3"/>
      <c r="K714" s="3"/>
      <c r="L714" s="3"/>
      <c r="M714" s="3"/>
      <c r="N714" s="3"/>
      <c r="O714" s="3"/>
      <c r="P714" s="3"/>
      <c r="Q714" s="3"/>
      <c r="R714" s="3"/>
    </row>
    <row r="715" spans="10:18" ht="18.75">
      <c r="J715" s="3"/>
      <c r="K715" s="3"/>
      <c r="L715" s="3"/>
      <c r="M715" s="3"/>
      <c r="N715" s="3"/>
      <c r="O715" s="3"/>
      <c r="P715" s="3"/>
      <c r="Q715" s="3"/>
      <c r="R715" s="3"/>
    </row>
    <row r="716" spans="10:18" ht="18.75">
      <c r="J716" s="3"/>
      <c r="K716" s="3"/>
      <c r="L716" s="3"/>
      <c r="M716" s="3"/>
      <c r="N716" s="3"/>
      <c r="O716" s="3"/>
      <c r="P716" s="3"/>
      <c r="Q716" s="3"/>
      <c r="R716" s="3"/>
    </row>
    <row r="717" spans="10:18" ht="18.75">
      <c r="J717" s="3"/>
      <c r="K717" s="3"/>
      <c r="L717" s="3"/>
      <c r="M717" s="3"/>
      <c r="N717" s="3"/>
      <c r="O717" s="3"/>
      <c r="P717" s="3"/>
      <c r="Q717" s="3"/>
      <c r="R717" s="3"/>
    </row>
    <row r="718" spans="10:18" ht="18.75">
      <c r="J718" s="3"/>
      <c r="K718" s="3"/>
      <c r="L718" s="3"/>
      <c r="M718" s="3"/>
      <c r="N718" s="3"/>
      <c r="O718" s="3"/>
      <c r="P718" s="3"/>
      <c r="Q718" s="3"/>
      <c r="R718" s="3"/>
    </row>
    <row r="719" spans="10:18" ht="18.75">
      <c r="J719" s="3"/>
      <c r="K719" s="3"/>
      <c r="L719" s="3"/>
      <c r="M719" s="3"/>
      <c r="N719" s="3"/>
      <c r="O719" s="3"/>
      <c r="P719" s="3"/>
      <c r="Q719" s="3"/>
      <c r="R719" s="3"/>
    </row>
    <row r="720" spans="10:18" ht="18.75">
      <c r="J720" s="3"/>
      <c r="K720" s="3"/>
      <c r="L720" s="3"/>
      <c r="M720" s="3"/>
      <c r="N720" s="3"/>
      <c r="O720" s="3"/>
      <c r="P720" s="3"/>
      <c r="Q720" s="3"/>
      <c r="R720" s="3"/>
    </row>
    <row r="721" spans="10:18" ht="18.75">
      <c r="J721" s="3"/>
      <c r="K721" s="3"/>
      <c r="L721" s="3"/>
      <c r="M721" s="3"/>
      <c r="N721" s="3"/>
      <c r="O721" s="3"/>
      <c r="P721" s="3"/>
      <c r="Q721" s="3"/>
      <c r="R721" s="3"/>
    </row>
    <row r="722" spans="10:18" ht="18.75">
      <c r="J722" s="3"/>
      <c r="K722" s="3"/>
      <c r="L722" s="3"/>
      <c r="M722" s="3"/>
      <c r="N722" s="3"/>
      <c r="O722" s="3"/>
      <c r="P722" s="3"/>
      <c r="Q722" s="3"/>
      <c r="R722" s="3"/>
    </row>
    <row r="723" spans="10:18" ht="18.75">
      <c r="J723" s="3"/>
      <c r="K723" s="3"/>
      <c r="L723" s="3"/>
      <c r="M723" s="3"/>
      <c r="N723" s="3"/>
      <c r="O723" s="3"/>
      <c r="P723" s="3"/>
      <c r="Q723" s="3"/>
      <c r="R723" s="3"/>
    </row>
    <row r="724" spans="10:18" ht="18.75">
      <c r="J724" s="3"/>
      <c r="K724" s="3"/>
      <c r="L724" s="3"/>
      <c r="M724" s="3"/>
      <c r="N724" s="3"/>
      <c r="O724" s="3"/>
      <c r="P724" s="3"/>
      <c r="Q724" s="3"/>
      <c r="R724" s="3"/>
    </row>
    <row r="725" spans="10:18" ht="18.75">
      <c r="J725" s="3"/>
      <c r="K725" s="3"/>
      <c r="L725" s="3"/>
      <c r="M725" s="3"/>
      <c r="N725" s="3"/>
      <c r="O725" s="3"/>
      <c r="P725" s="3"/>
      <c r="Q725" s="3"/>
      <c r="R725" s="3"/>
    </row>
    <row r="726" spans="10:18" ht="18.75">
      <c r="J726" s="3"/>
      <c r="K726" s="3"/>
      <c r="L726" s="3"/>
      <c r="M726" s="3"/>
      <c r="N726" s="3"/>
      <c r="O726" s="3"/>
      <c r="P726" s="3"/>
      <c r="Q726" s="3"/>
      <c r="R726" s="3"/>
    </row>
    <row r="727" spans="10:18" ht="18.75">
      <c r="J727" s="3"/>
      <c r="K727" s="3"/>
      <c r="L727" s="3"/>
      <c r="M727" s="3"/>
      <c r="N727" s="3"/>
      <c r="O727" s="3"/>
      <c r="P727" s="3"/>
      <c r="Q727" s="3"/>
      <c r="R727" s="3"/>
    </row>
    <row r="728" spans="10:18" ht="18.75">
      <c r="J728" s="3"/>
      <c r="K728" s="3"/>
      <c r="L728" s="3"/>
      <c r="M728" s="3"/>
      <c r="N728" s="3"/>
      <c r="O728" s="3"/>
      <c r="P728" s="3"/>
      <c r="Q728" s="3"/>
      <c r="R728" s="3"/>
    </row>
    <row r="729" spans="10:18" ht="18.75">
      <c r="J729" s="3"/>
      <c r="K729" s="3"/>
      <c r="L729" s="3"/>
      <c r="M729" s="3"/>
      <c r="N729" s="3"/>
      <c r="O729" s="3"/>
      <c r="P729" s="3"/>
      <c r="Q729" s="3"/>
      <c r="R729" s="3"/>
    </row>
    <row r="730" spans="10:18" ht="18.75">
      <c r="J730" s="3"/>
      <c r="K730" s="3"/>
      <c r="L730" s="3"/>
      <c r="M730" s="3"/>
      <c r="N730" s="3"/>
      <c r="O730" s="3"/>
      <c r="P730" s="3"/>
      <c r="Q730" s="3"/>
      <c r="R730" s="3"/>
    </row>
    <row r="731" spans="10:18" ht="18.75">
      <c r="J731" s="3"/>
      <c r="K731" s="3"/>
      <c r="L731" s="3"/>
      <c r="M731" s="3"/>
      <c r="N731" s="3"/>
      <c r="O731" s="3"/>
      <c r="P731" s="3"/>
      <c r="Q731" s="3"/>
      <c r="R731" s="3"/>
    </row>
    <row r="732" spans="10:18" ht="18.75">
      <c r="J732" s="3"/>
      <c r="K732" s="3"/>
      <c r="L732" s="3"/>
      <c r="M732" s="3"/>
      <c r="N732" s="3"/>
      <c r="O732" s="3"/>
      <c r="P732" s="3"/>
      <c r="Q732" s="3"/>
      <c r="R732" s="3"/>
    </row>
    <row r="733" spans="10:18" ht="18.75">
      <c r="J733" s="3"/>
      <c r="K733" s="3"/>
      <c r="L733" s="3"/>
      <c r="M733" s="3"/>
      <c r="N733" s="3"/>
      <c r="O733" s="3"/>
      <c r="P733" s="3"/>
      <c r="Q733" s="3"/>
      <c r="R733" s="3"/>
    </row>
    <row r="734" spans="10:18" ht="18.75">
      <c r="J734" s="3"/>
      <c r="K734" s="3"/>
      <c r="L734" s="3"/>
      <c r="M734" s="3"/>
      <c r="N734" s="3"/>
      <c r="O734" s="3"/>
      <c r="P734" s="3"/>
      <c r="Q734" s="3"/>
      <c r="R734" s="3"/>
    </row>
    <row r="735" spans="10:18" ht="18.75">
      <c r="J735" s="3"/>
      <c r="K735" s="3"/>
      <c r="L735" s="3"/>
      <c r="M735" s="3"/>
      <c r="N735" s="3"/>
      <c r="O735" s="3"/>
      <c r="P735" s="3"/>
      <c r="Q735" s="3"/>
      <c r="R735" s="3"/>
    </row>
    <row r="736" spans="10:18" ht="18.75">
      <c r="J736" s="3"/>
      <c r="K736" s="3"/>
      <c r="L736" s="3"/>
      <c r="M736" s="3"/>
      <c r="N736" s="3"/>
      <c r="O736" s="3"/>
      <c r="P736" s="3"/>
      <c r="Q736" s="3"/>
      <c r="R736" s="3"/>
    </row>
    <row r="737" spans="10:18" ht="18.75">
      <c r="J737" s="3"/>
      <c r="K737" s="3"/>
      <c r="L737" s="3"/>
      <c r="M737" s="3"/>
      <c r="N737" s="3"/>
      <c r="O737" s="3"/>
      <c r="P737" s="3"/>
      <c r="Q737" s="3"/>
      <c r="R737" s="3"/>
    </row>
    <row r="738" spans="10:18" ht="18.75">
      <c r="J738" s="3"/>
      <c r="K738" s="3"/>
      <c r="L738" s="3"/>
      <c r="M738" s="3"/>
      <c r="N738" s="3"/>
      <c r="O738" s="3"/>
      <c r="P738" s="3"/>
      <c r="Q738" s="3"/>
      <c r="R738" s="3"/>
    </row>
    <row r="739" spans="10:18" ht="18.75">
      <c r="J739" s="3"/>
      <c r="K739" s="3"/>
      <c r="L739" s="3"/>
      <c r="M739" s="3"/>
      <c r="N739" s="3"/>
      <c r="O739" s="3"/>
      <c r="P739" s="3"/>
      <c r="Q739" s="3"/>
      <c r="R739" s="3"/>
    </row>
    <row r="740" spans="10:18" ht="18.75">
      <c r="J740" s="3"/>
      <c r="K740" s="3"/>
      <c r="L740" s="3"/>
      <c r="M740" s="3"/>
      <c r="N740" s="3"/>
      <c r="O740" s="3"/>
      <c r="P740" s="3"/>
      <c r="Q740" s="3"/>
      <c r="R740" s="3"/>
    </row>
    <row r="741" spans="10:18" ht="18.75">
      <c r="J741" s="3"/>
      <c r="K741" s="3"/>
      <c r="L741" s="3"/>
      <c r="M741" s="3"/>
      <c r="N741" s="3"/>
      <c r="O741" s="3"/>
      <c r="P741" s="3"/>
      <c r="Q741" s="3"/>
      <c r="R741" s="3"/>
    </row>
    <row r="742" spans="10:18" ht="18.75">
      <c r="J742" s="3"/>
      <c r="K742" s="3"/>
      <c r="L742" s="3"/>
      <c r="M742" s="3"/>
      <c r="N742" s="3"/>
      <c r="O742" s="3"/>
      <c r="P742" s="3"/>
      <c r="Q742" s="3"/>
      <c r="R742" s="3"/>
    </row>
    <row r="743" spans="10:18" ht="18.75">
      <c r="J743" s="3"/>
      <c r="K743" s="3"/>
      <c r="L743" s="3"/>
      <c r="M743" s="3"/>
      <c r="N743" s="3"/>
      <c r="O743" s="3"/>
      <c r="P743" s="3"/>
      <c r="Q743" s="3"/>
      <c r="R743" s="3"/>
    </row>
    <row r="744" spans="10:18" ht="18.75">
      <c r="J744" s="3"/>
      <c r="K744" s="3"/>
      <c r="L744" s="3"/>
      <c r="M744" s="3"/>
      <c r="N744" s="3"/>
      <c r="O744" s="3"/>
      <c r="P744" s="3"/>
      <c r="Q744" s="3"/>
      <c r="R744" s="3"/>
    </row>
    <row r="745" spans="10:18" ht="18.75">
      <c r="J745" s="3"/>
      <c r="K745" s="3"/>
      <c r="L745" s="3"/>
      <c r="M745" s="3"/>
      <c r="N745" s="3"/>
      <c r="O745" s="3"/>
      <c r="P745" s="3"/>
      <c r="Q745" s="3"/>
      <c r="R745" s="3"/>
    </row>
    <row r="746" spans="10:18" ht="18.75">
      <c r="J746" s="3"/>
      <c r="K746" s="3"/>
      <c r="L746" s="3"/>
      <c r="M746" s="3"/>
      <c r="N746" s="3"/>
      <c r="O746" s="3"/>
      <c r="P746" s="3"/>
      <c r="Q746" s="3"/>
      <c r="R746" s="3"/>
    </row>
    <row r="747" spans="10:18" ht="18.75">
      <c r="J747" s="3"/>
      <c r="K747" s="3"/>
      <c r="L747" s="3"/>
      <c r="M747" s="3"/>
      <c r="N747" s="3"/>
      <c r="O747" s="3"/>
      <c r="P747" s="3"/>
      <c r="Q747" s="3"/>
      <c r="R747" s="3"/>
    </row>
    <row r="748" spans="10:18" ht="18.75">
      <c r="J748" s="3"/>
      <c r="K748" s="3"/>
      <c r="L748" s="3"/>
      <c r="M748" s="3"/>
      <c r="N748" s="3"/>
      <c r="O748" s="3"/>
      <c r="P748" s="3"/>
      <c r="Q748" s="3"/>
      <c r="R748" s="3"/>
    </row>
    <row r="749" spans="10:18" ht="18.75">
      <c r="J749" s="3"/>
      <c r="K749" s="3"/>
      <c r="L749" s="3"/>
      <c r="M749" s="3"/>
      <c r="N749" s="3"/>
      <c r="O749" s="3"/>
      <c r="P749" s="3"/>
      <c r="Q749" s="3"/>
      <c r="R749" s="3"/>
    </row>
    <row r="750" spans="10:18" ht="18.75">
      <c r="J750" s="3"/>
      <c r="K750" s="3"/>
      <c r="L750" s="3"/>
      <c r="M750" s="3"/>
      <c r="N750" s="3"/>
      <c r="O750" s="3"/>
      <c r="P750" s="3"/>
      <c r="Q750" s="3"/>
      <c r="R750" s="3"/>
    </row>
    <row r="751" spans="10:18" ht="18.75">
      <c r="J751" s="3"/>
      <c r="K751" s="3"/>
      <c r="L751" s="3"/>
      <c r="M751" s="3"/>
      <c r="N751" s="3"/>
      <c r="O751" s="3"/>
      <c r="P751" s="3"/>
      <c r="Q751" s="3"/>
      <c r="R751" s="3"/>
    </row>
    <row r="752" spans="10:18" ht="18.75">
      <c r="J752" s="3"/>
      <c r="K752" s="3"/>
      <c r="L752" s="3"/>
      <c r="M752" s="3"/>
      <c r="N752" s="3"/>
      <c r="O752" s="3"/>
      <c r="P752" s="3"/>
      <c r="Q752" s="3"/>
      <c r="R752" s="3"/>
    </row>
    <row r="753" spans="10:18" ht="18.75">
      <c r="J753" s="3"/>
      <c r="K753" s="3"/>
      <c r="L753" s="3"/>
      <c r="M753" s="3"/>
      <c r="N753" s="3"/>
      <c r="O753" s="3"/>
      <c r="P753" s="3"/>
      <c r="Q753" s="3"/>
      <c r="R753" s="3"/>
    </row>
    <row r="754" spans="10:18" ht="18.75">
      <c r="J754" s="3"/>
      <c r="K754" s="3"/>
      <c r="L754" s="3"/>
      <c r="M754" s="3"/>
      <c r="N754" s="3"/>
      <c r="O754" s="3"/>
      <c r="P754" s="3"/>
      <c r="Q754" s="3"/>
      <c r="R754" s="3"/>
    </row>
    <row r="755" spans="10:18" ht="18.75">
      <c r="J755" s="3"/>
      <c r="K755" s="3"/>
      <c r="L755" s="3"/>
      <c r="M755" s="3"/>
      <c r="N755" s="3"/>
      <c r="O755" s="3"/>
      <c r="P755" s="3"/>
      <c r="Q755" s="3"/>
      <c r="R755" s="3"/>
    </row>
    <row r="756" spans="10:18" ht="18.75">
      <c r="J756" s="3"/>
      <c r="K756" s="3"/>
      <c r="L756" s="3"/>
      <c r="M756" s="3"/>
      <c r="N756" s="3"/>
      <c r="O756" s="3"/>
      <c r="P756" s="3"/>
      <c r="Q756" s="3"/>
      <c r="R756" s="3"/>
    </row>
    <row r="757" spans="10:18" ht="18.75">
      <c r="J757" s="3"/>
      <c r="K757" s="3"/>
      <c r="L757" s="3"/>
      <c r="M757" s="3"/>
      <c r="N757" s="3"/>
      <c r="O757" s="3"/>
      <c r="P757" s="3"/>
      <c r="Q757" s="3"/>
      <c r="R757" s="3"/>
    </row>
    <row r="758" spans="10:18" ht="18.75">
      <c r="J758" s="3"/>
      <c r="K758" s="3"/>
      <c r="L758" s="3"/>
      <c r="M758" s="3"/>
      <c r="N758" s="3"/>
      <c r="O758" s="3"/>
      <c r="P758" s="3"/>
      <c r="Q758" s="3"/>
      <c r="R758" s="3"/>
    </row>
    <row r="759" spans="10:18" ht="18.75">
      <c r="J759" s="3"/>
      <c r="K759" s="3"/>
      <c r="L759" s="3"/>
      <c r="M759" s="3"/>
      <c r="N759" s="3"/>
      <c r="O759" s="3"/>
      <c r="P759" s="3"/>
      <c r="Q759" s="3"/>
      <c r="R759" s="3"/>
    </row>
    <row r="760" spans="10:18" ht="18.75">
      <c r="J760" s="3"/>
      <c r="K760" s="3"/>
      <c r="L760" s="3"/>
      <c r="M760" s="3"/>
      <c r="N760" s="3"/>
      <c r="O760" s="3"/>
      <c r="P760" s="3"/>
      <c r="Q760" s="3"/>
      <c r="R760" s="3"/>
    </row>
    <row r="761" spans="10:18" ht="18.75">
      <c r="J761" s="3"/>
      <c r="K761" s="3"/>
      <c r="L761" s="3"/>
      <c r="M761" s="3"/>
      <c r="N761" s="3"/>
      <c r="O761" s="3"/>
      <c r="P761" s="3"/>
      <c r="Q761" s="3"/>
      <c r="R761" s="3"/>
    </row>
    <row r="762" spans="10:18" ht="18.75">
      <c r="J762" s="3"/>
      <c r="K762" s="3"/>
      <c r="L762" s="3"/>
      <c r="M762" s="3"/>
      <c r="N762" s="3"/>
      <c r="O762" s="3"/>
      <c r="P762" s="3"/>
      <c r="Q762" s="3"/>
      <c r="R762" s="3"/>
    </row>
    <row r="763" ht="18.75">
      <c r="R763" s="3"/>
    </row>
  </sheetData>
  <mergeCells count="37">
    <mergeCell ref="AB127:AB138"/>
    <mergeCell ref="AA127:AA138"/>
    <mergeCell ref="Z127:Z138"/>
    <mergeCell ref="AC61:AC72"/>
    <mergeCell ref="AB61:AB72"/>
    <mergeCell ref="AA61:AA72"/>
    <mergeCell ref="Z61:Z72"/>
    <mergeCell ref="AC94:AC105"/>
    <mergeCell ref="AB94:AB105"/>
    <mergeCell ref="AA94:AA105"/>
    <mergeCell ref="AC160:AC171"/>
    <mergeCell ref="AB160:AB171"/>
    <mergeCell ref="AA160:AA171"/>
    <mergeCell ref="Z160:Z171"/>
    <mergeCell ref="AI42:AI50"/>
    <mergeCell ref="AH42:AH50"/>
    <mergeCell ref="AG42:AG50"/>
    <mergeCell ref="AF42:AF50"/>
    <mergeCell ref="AC193:AC204"/>
    <mergeCell ref="Z259:Z270"/>
    <mergeCell ref="AA259:AA270"/>
    <mergeCell ref="A1:AC1"/>
    <mergeCell ref="Z30:Z39"/>
    <mergeCell ref="AC30:AC39"/>
    <mergeCell ref="AB30:AB39"/>
    <mergeCell ref="AA30:AA39"/>
    <mergeCell ref="Z94:Z105"/>
    <mergeCell ref="AC127:AC138"/>
    <mergeCell ref="AC259:AC270"/>
    <mergeCell ref="AA226:AA237"/>
    <mergeCell ref="AB226:AB237"/>
    <mergeCell ref="AC226:AC237"/>
    <mergeCell ref="AB259:AB270"/>
    <mergeCell ref="Z226:Z237"/>
    <mergeCell ref="AA193:AA204"/>
    <mergeCell ref="Z193:Z204"/>
    <mergeCell ref="AB193:AB204"/>
  </mergeCells>
  <printOptions/>
  <pageMargins left="0.2" right="0.2" top="0.6" bottom="0.17" header="0.17" footer="0.22"/>
  <pageSetup firstPageNumber="5" useFirstPageNumber="1" fitToHeight="8" horizontalDpi="300" verticalDpi="300" orientation="landscape" scale="63" r:id="rId1"/>
  <rowBreaks count="7" manualBreakCount="7">
    <brk id="39" max="28" man="1"/>
    <brk id="72" max="28" man="1"/>
    <brk id="105" max="28" man="1"/>
    <brk id="138" max="28" man="1"/>
    <brk id="171" max="28" man="1"/>
    <brk id="204" max="28" man="1"/>
    <brk id="237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1550"/>
  <sheetViews>
    <sheetView tabSelected="1" view="pageBreakPreview" zoomScale="60" workbookViewId="0" topLeftCell="A1">
      <selection activeCell="F5" sqref="F5"/>
    </sheetView>
  </sheetViews>
  <sheetFormatPr defaultColWidth="9.140625" defaultRowHeight="12.75"/>
  <cols>
    <col min="4" max="4" width="12.28125" style="0" bestFit="1" customWidth="1"/>
    <col min="5" max="5" width="14.140625" style="0" customWidth="1"/>
    <col min="6" max="6" width="28.28125" style="0" customWidth="1"/>
    <col min="7" max="7" width="16.421875" style="0" bestFit="1" customWidth="1"/>
    <col min="8" max="8" width="14.140625" style="0" customWidth="1"/>
    <col min="9" max="9" width="5.28125" style="0" customWidth="1"/>
  </cols>
  <sheetData>
    <row r="1" spans="1:8" ht="26.25">
      <c r="A1" s="219" t="s">
        <v>160</v>
      </c>
      <c r="B1" s="219"/>
      <c r="C1" s="219"/>
      <c r="D1" s="219"/>
      <c r="E1" s="219"/>
      <c r="F1" s="219"/>
      <c r="G1" s="219"/>
      <c r="H1" s="219"/>
    </row>
    <row r="2" spans="1:8" ht="18">
      <c r="A2" s="34"/>
      <c r="B2" s="34"/>
      <c r="C2" s="34"/>
      <c r="D2" s="34"/>
      <c r="E2" s="34"/>
      <c r="F2" s="34"/>
      <c r="G2" s="34"/>
      <c r="H2" s="34"/>
    </row>
    <row r="3" spans="3:8" s="108" customFormat="1" ht="15.75">
      <c r="C3" s="118"/>
      <c r="E3" s="118"/>
      <c r="F3" s="134" t="s">
        <v>18</v>
      </c>
      <c r="G3" s="134" t="s">
        <v>19</v>
      </c>
      <c r="H3" s="134" t="s">
        <v>20</v>
      </c>
    </row>
    <row r="4" spans="3:8" s="108" customFormat="1" ht="15.75">
      <c r="C4" s="118"/>
      <c r="D4" s="118"/>
      <c r="E4" s="118"/>
      <c r="F4" s="134" t="s">
        <v>161</v>
      </c>
      <c r="H4" s="135" t="s">
        <v>162</v>
      </c>
    </row>
    <row r="5" spans="2:8" s="108" customFormat="1" ht="15.75">
      <c r="B5" s="136"/>
      <c r="C5" s="136"/>
      <c r="D5" s="136"/>
      <c r="E5" s="136"/>
      <c r="F5" s="134" t="s">
        <v>163</v>
      </c>
      <c r="G5" s="137"/>
      <c r="H5" s="135" t="s">
        <v>164</v>
      </c>
    </row>
    <row r="6" spans="2:8" s="108" customFormat="1" ht="15.75">
      <c r="B6" s="138" t="s">
        <v>38</v>
      </c>
      <c r="C6" s="139"/>
      <c r="D6" s="139" t="s">
        <v>39</v>
      </c>
      <c r="E6" s="139"/>
      <c r="F6" s="140">
        <v>39326</v>
      </c>
      <c r="G6" s="141" t="s">
        <v>165</v>
      </c>
      <c r="H6" s="142">
        <v>2009</v>
      </c>
    </row>
    <row r="7" spans="3:8" s="108" customFormat="1" ht="15">
      <c r="C7" s="118"/>
      <c r="D7" s="118"/>
      <c r="E7" s="118"/>
      <c r="F7" s="143"/>
      <c r="G7" s="144" t="s">
        <v>123</v>
      </c>
      <c r="H7" s="144" t="s">
        <v>124</v>
      </c>
    </row>
    <row r="8" spans="2:8" s="108" customFormat="1" ht="15">
      <c r="B8" s="108" t="s">
        <v>166</v>
      </c>
      <c r="C8" s="118"/>
      <c r="D8" s="118"/>
      <c r="E8" s="118"/>
      <c r="F8" s="143"/>
      <c r="G8" s="145"/>
      <c r="H8" s="136"/>
    </row>
    <row r="9" spans="1:8" s="108" customFormat="1" ht="15">
      <c r="A9" s="108">
        <v>1</v>
      </c>
      <c r="B9" s="108">
        <v>810</v>
      </c>
      <c r="C9" s="118" t="s">
        <v>167</v>
      </c>
      <c r="D9" s="118"/>
      <c r="E9" s="118"/>
      <c r="F9" s="143">
        <v>-220123</v>
      </c>
      <c r="G9" s="145">
        <f>F9/$F$243</f>
        <v>-0.0019226327355341567</v>
      </c>
      <c r="H9" s="118">
        <f>+$G$285*G9</f>
        <v>-234967.71261283854</v>
      </c>
    </row>
    <row r="10" spans="1:8" s="108" customFormat="1" ht="15">
      <c r="A10" s="108">
        <v>2</v>
      </c>
      <c r="B10" s="108">
        <v>812</v>
      </c>
      <c r="C10" s="118" t="s">
        <v>168</v>
      </c>
      <c r="D10" s="118"/>
      <c r="E10" s="118"/>
      <c r="F10" s="143">
        <v>-1682957.55</v>
      </c>
      <c r="G10" s="145">
        <f>F10/$F$243</f>
        <v>-0.014699551060744958</v>
      </c>
      <c r="H10" s="118">
        <f>+$G$285*G10</f>
        <v>-1796453.2827010667</v>
      </c>
    </row>
    <row r="11" spans="1:8" s="108" customFormat="1" ht="15">
      <c r="A11" s="108">
        <v>3</v>
      </c>
      <c r="C11" s="118"/>
      <c r="D11" s="118"/>
      <c r="E11" s="118"/>
      <c r="F11" s="143"/>
      <c r="G11" s="145"/>
      <c r="H11" s="118"/>
    </row>
    <row r="12" spans="1:8" s="108" customFormat="1" ht="15">
      <c r="A12" s="108">
        <v>4</v>
      </c>
      <c r="B12" s="118"/>
      <c r="C12" s="108" t="s">
        <v>169</v>
      </c>
      <c r="D12" s="118"/>
      <c r="E12" s="118"/>
      <c r="F12" s="143">
        <v>-1903080.55</v>
      </c>
      <c r="G12" s="145">
        <f>F12/$F$243</f>
        <v>-0.016622183796279114</v>
      </c>
      <c r="H12" s="118">
        <f aca="true" t="shared" si="0" ref="H12:H73">+$G$285*G12</f>
        <v>-2031420.9953139052</v>
      </c>
    </row>
    <row r="13" spans="1:8" s="108" customFormat="1" ht="15">
      <c r="A13" s="108">
        <v>5</v>
      </c>
      <c r="C13" s="118"/>
      <c r="D13" s="118"/>
      <c r="E13" s="118"/>
      <c r="F13" s="143"/>
      <c r="G13" s="145"/>
      <c r="H13" s="118"/>
    </row>
    <row r="14" spans="1:8" s="108" customFormat="1" ht="15">
      <c r="A14" s="108">
        <v>6</v>
      </c>
      <c r="B14" s="108" t="s">
        <v>170</v>
      </c>
      <c r="C14" s="118"/>
      <c r="D14" s="118"/>
      <c r="E14" s="118"/>
      <c r="F14" s="143"/>
      <c r="G14" s="145"/>
      <c r="H14" s="118"/>
    </row>
    <row r="15" spans="1:8" s="108" customFormat="1" ht="15">
      <c r="A15" s="108">
        <v>7</v>
      </c>
      <c r="C15" s="118" t="s">
        <v>41</v>
      </c>
      <c r="D15" s="118"/>
      <c r="E15" s="118"/>
      <c r="F15" s="143"/>
      <c r="G15" s="145"/>
      <c r="H15" s="118"/>
    </row>
    <row r="16" spans="1:8" s="108" customFormat="1" ht="15">
      <c r="A16" s="108">
        <v>8</v>
      </c>
      <c r="B16" s="108">
        <v>870</v>
      </c>
      <c r="C16" s="118" t="s">
        <v>171</v>
      </c>
      <c r="D16" s="118"/>
      <c r="E16" s="118"/>
      <c r="F16" s="143"/>
      <c r="G16" s="145"/>
      <c r="H16" s="118"/>
    </row>
    <row r="17" spans="1:8" s="108" customFormat="1" ht="15">
      <c r="A17" s="108">
        <v>9</v>
      </c>
      <c r="C17" s="118"/>
      <c r="D17" s="118" t="s">
        <v>67</v>
      </c>
      <c r="E17" s="118"/>
      <c r="F17" s="143">
        <v>16856237.82</v>
      </c>
      <c r="G17" s="145">
        <f>F17/$F$243</f>
        <v>0.14722838881298597</v>
      </c>
      <c r="H17" s="118">
        <f t="shared" si="0"/>
        <v>17992993.207540423</v>
      </c>
    </row>
    <row r="18" spans="1:8" s="108" customFormat="1" ht="15">
      <c r="A18" s="108">
        <v>10</v>
      </c>
      <c r="C18" s="118"/>
      <c r="D18" s="118" t="s">
        <v>35</v>
      </c>
      <c r="E18" s="118"/>
      <c r="F18" s="143">
        <v>337958.75</v>
      </c>
      <c r="G18" s="145">
        <f>F18/$F$243</f>
        <v>0.0029518521736038674</v>
      </c>
      <c r="H18" s="118">
        <f t="shared" si="0"/>
        <v>360750.1008299639</v>
      </c>
    </row>
    <row r="19" spans="1:8" s="108" customFormat="1" ht="15">
      <c r="A19" s="108">
        <v>11</v>
      </c>
      <c r="C19" s="118"/>
      <c r="D19" s="118" t="s">
        <v>4</v>
      </c>
      <c r="E19" s="118"/>
      <c r="F19" s="143">
        <v>17194196.57</v>
      </c>
      <c r="G19" s="145">
        <f>F19/$F$243</f>
        <v>0.15018024098658983</v>
      </c>
      <c r="H19" s="118">
        <f t="shared" si="0"/>
        <v>18353743.308370385</v>
      </c>
    </row>
    <row r="20" spans="1:8" s="108" customFormat="1" ht="15">
      <c r="A20" s="108">
        <v>12</v>
      </c>
      <c r="C20" s="118"/>
      <c r="D20" s="118"/>
      <c r="E20" s="118"/>
      <c r="F20" s="143"/>
      <c r="G20" s="145"/>
      <c r="H20" s="118"/>
    </row>
    <row r="21" spans="1:8" s="108" customFormat="1" ht="15">
      <c r="A21" s="108">
        <v>13</v>
      </c>
      <c r="B21" s="108">
        <v>871</v>
      </c>
      <c r="C21" s="118" t="s">
        <v>172</v>
      </c>
      <c r="D21" s="118"/>
      <c r="E21" s="118"/>
      <c r="F21" s="143"/>
      <c r="G21" s="145"/>
      <c r="H21" s="118"/>
    </row>
    <row r="22" spans="1:8" s="108" customFormat="1" ht="15">
      <c r="A22" s="108">
        <v>14</v>
      </c>
      <c r="C22" s="118"/>
      <c r="D22" s="118" t="s">
        <v>67</v>
      </c>
      <c r="E22" s="118"/>
      <c r="F22" s="143">
        <v>2073421.49</v>
      </c>
      <c r="G22" s="145">
        <f>F22/$F$243</f>
        <v>0.01811000227706331</v>
      </c>
      <c r="H22" s="118">
        <f t="shared" si="0"/>
        <v>2213249.432306499</v>
      </c>
    </row>
    <row r="23" spans="1:8" s="108" customFormat="1" ht="15">
      <c r="A23" s="108">
        <v>15</v>
      </c>
      <c r="C23" s="118"/>
      <c r="D23" s="118" t="s">
        <v>35</v>
      </c>
      <c r="E23" s="118"/>
      <c r="F23" s="143">
        <v>68542.83</v>
      </c>
      <c r="G23" s="145">
        <f>F23/$F$243</f>
        <v>0.0005986775064130176</v>
      </c>
      <c r="H23" s="118">
        <f t="shared" si="0"/>
        <v>73165.23934850356</v>
      </c>
    </row>
    <row r="24" spans="1:8" s="108" customFormat="1" ht="15">
      <c r="A24" s="108">
        <v>16</v>
      </c>
      <c r="C24" s="118"/>
      <c r="D24" s="118" t="s">
        <v>4</v>
      </c>
      <c r="E24" s="118"/>
      <c r="F24" s="143">
        <v>2141964.32</v>
      </c>
      <c r="G24" s="145">
        <f>F24/$F$243</f>
        <v>0.018708679783476324</v>
      </c>
      <c r="H24" s="118">
        <f t="shared" si="0"/>
        <v>2286414.671655002</v>
      </c>
    </row>
    <row r="25" spans="1:8" s="108" customFormat="1" ht="15">
      <c r="A25" s="108">
        <v>17</v>
      </c>
      <c r="C25" s="118"/>
      <c r="D25" s="118"/>
      <c r="E25" s="118"/>
      <c r="F25" s="143"/>
      <c r="G25" s="145"/>
      <c r="H25" s="118"/>
    </row>
    <row r="26" spans="1:8" s="108" customFormat="1" ht="15">
      <c r="A26" s="108">
        <v>18</v>
      </c>
      <c r="B26" s="108">
        <v>872</v>
      </c>
      <c r="C26" s="118" t="s">
        <v>173</v>
      </c>
      <c r="D26" s="118"/>
      <c r="E26" s="118"/>
      <c r="F26" s="143"/>
      <c r="G26" s="145"/>
      <c r="H26" s="118"/>
    </row>
    <row r="27" spans="1:8" s="108" customFormat="1" ht="15">
      <c r="A27" s="108">
        <v>19</v>
      </c>
      <c r="C27" s="118"/>
      <c r="D27" s="118" t="s">
        <v>67</v>
      </c>
      <c r="E27" s="118"/>
      <c r="F27" s="143">
        <v>6195.73</v>
      </c>
      <c r="G27" s="145">
        <f>F27/$F$243</f>
        <v>5.411571402593568E-05</v>
      </c>
      <c r="H27" s="118">
        <f t="shared" si="0"/>
        <v>6613.559264896181</v>
      </c>
    </row>
    <row r="28" spans="1:8" s="108" customFormat="1" ht="15">
      <c r="A28" s="108">
        <v>20</v>
      </c>
      <c r="C28" s="118"/>
      <c r="D28" s="118" t="s">
        <v>35</v>
      </c>
      <c r="E28" s="118"/>
      <c r="F28" s="143">
        <v>714.89</v>
      </c>
      <c r="G28" s="145">
        <f>F28/$F$243</f>
        <v>6.244104052307179E-06</v>
      </c>
      <c r="H28" s="118">
        <f t="shared" si="0"/>
        <v>763.1009393375165</v>
      </c>
    </row>
    <row r="29" spans="1:8" s="108" customFormat="1" ht="15">
      <c r="A29" s="108">
        <v>21</v>
      </c>
      <c r="C29" s="118"/>
      <c r="D29" s="118" t="s">
        <v>4</v>
      </c>
      <c r="E29" s="118"/>
      <c r="F29" s="143">
        <v>6910.62</v>
      </c>
      <c r="G29" s="145">
        <f>F29/$F$243</f>
        <v>6.035981807824286E-05</v>
      </c>
      <c r="H29" s="118">
        <f t="shared" si="0"/>
        <v>7376.660204233698</v>
      </c>
    </row>
    <row r="30" spans="1:8" s="108" customFormat="1" ht="15">
      <c r="A30" s="108">
        <v>22</v>
      </c>
      <c r="C30" s="118"/>
      <c r="D30" s="118"/>
      <c r="E30" s="118"/>
      <c r="F30" s="143"/>
      <c r="G30" s="145"/>
      <c r="H30" s="118"/>
    </row>
    <row r="31" spans="1:8" s="108" customFormat="1" ht="15">
      <c r="A31" s="108">
        <v>23</v>
      </c>
      <c r="B31" s="108">
        <v>873</v>
      </c>
      <c r="C31" s="118" t="s">
        <v>174</v>
      </c>
      <c r="D31" s="118"/>
      <c r="E31" s="118"/>
      <c r="F31" s="143"/>
      <c r="G31" s="145"/>
      <c r="H31" s="118"/>
    </row>
    <row r="32" spans="1:8" s="108" customFormat="1" ht="15">
      <c r="A32" s="108">
        <v>24</v>
      </c>
      <c r="C32" s="118"/>
      <c r="D32" s="118" t="s">
        <v>67</v>
      </c>
      <c r="E32" s="118"/>
      <c r="F32" s="143">
        <v>220004</v>
      </c>
      <c r="G32" s="145">
        <f>F32/$F$243</f>
        <v>0.0019215933471216392</v>
      </c>
      <c r="H32" s="118">
        <f t="shared" si="0"/>
        <v>234840.68745962455</v>
      </c>
    </row>
    <row r="33" spans="1:8" s="108" customFormat="1" ht="15">
      <c r="A33" s="108">
        <v>25</v>
      </c>
      <c r="C33" s="118"/>
      <c r="D33" s="118" t="s">
        <v>35</v>
      </c>
      <c r="E33" s="118"/>
      <c r="F33" s="143">
        <v>119</v>
      </c>
      <c r="G33" s="145">
        <f>F33/$F$243</f>
        <v>1.0393884125173864E-06</v>
      </c>
      <c r="H33" s="118">
        <f t="shared" si="0"/>
        <v>127.02515321401121</v>
      </c>
    </row>
    <row r="34" spans="1:8" s="108" customFormat="1" ht="15">
      <c r="A34" s="108">
        <v>26</v>
      </c>
      <c r="C34" s="118"/>
      <c r="D34" s="118" t="s">
        <v>4</v>
      </c>
      <c r="E34" s="118"/>
      <c r="F34" s="143">
        <v>220123</v>
      </c>
      <c r="G34" s="145">
        <f>F34/$F$243</f>
        <v>0.0019226327355341567</v>
      </c>
      <c r="H34" s="118">
        <f t="shared" si="0"/>
        <v>234967.71261283854</v>
      </c>
    </row>
    <row r="35" spans="1:8" s="108" customFormat="1" ht="15">
      <c r="A35" s="108">
        <v>27</v>
      </c>
      <c r="C35" s="118"/>
      <c r="D35" s="118"/>
      <c r="E35" s="118"/>
      <c r="F35" s="143"/>
      <c r="G35" s="145"/>
      <c r="H35" s="118"/>
    </row>
    <row r="36" spans="1:8" s="108" customFormat="1" ht="15">
      <c r="A36" s="108">
        <v>28</v>
      </c>
      <c r="B36" s="108">
        <v>874</v>
      </c>
      <c r="C36" s="118" t="s">
        <v>175</v>
      </c>
      <c r="D36" s="118"/>
      <c r="E36" s="118"/>
      <c r="F36" s="143"/>
      <c r="G36" s="145"/>
      <c r="H36" s="118"/>
    </row>
    <row r="37" spans="1:8" s="108" customFormat="1" ht="15">
      <c r="A37" s="108">
        <v>29</v>
      </c>
      <c r="C37" s="118"/>
      <c r="D37" s="118" t="s">
        <v>67</v>
      </c>
      <c r="E37" s="118"/>
      <c r="F37" s="143">
        <v>7076302.24</v>
      </c>
      <c r="G37" s="145">
        <f>F37/$F$243</f>
        <v>0.061806945812830465</v>
      </c>
      <c r="H37" s="118">
        <f t="shared" si="0"/>
        <v>7553515.766593703</v>
      </c>
    </row>
    <row r="38" spans="1:8" s="108" customFormat="1" ht="15">
      <c r="A38" s="108">
        <v>30</v>
      </c>
      <c r="C38" s="118"/>
      <c r="D38" s="118" t="s">
        <v>35</v>
      </c>
      <c r="E38" s="118"/>
      <c r="F38" s="143">
        <v>133657.82</v>
      </c>
      <c r="G38" s="145">
        <f>F38/$F$243</f>
        <v>0.0011674150365574335</v>
      </c>
      <c r="H38" s="118">
        <f t="shared" si="0"/>
        <v>142671.47112395574</v>
      </c>
    </row>
    <row r="39" spans="1:8" s="108" customFormat="1" ht="15">
      <c r="A39" s="108">
        <v>31</v>
      </c>
      <c r="C39" s="118"/>
      <c r="D39" s="118" t="s">
        <v>4</v>
      </c>
      <c r="E39" s="118"/>
      <c r="F39" s="143">
        <v>7209960.0600000005</v>
      </c>
      <c r="G39" s="145">
        <f>F39/$F$243</f>
        <v>0.0629743608493879</v>
      </c>
      <c r="H39" s="118">
        <f t="shared" si="0"/>
        <v>7696187.237717659</v>
      </c>
    </row>
    <row r="40" spans="1:8" s="108" customFormat="1" ht="15">
      <c r="A40" s="108">
        <v>32</v>
      </c>
      <c r="C40" s="118"/>
      <c r="D40" s="118"/>
      <c r="E40" s="118"/>
      <c r="F40" s="143"/>
      <c r="G40" s="145"/>
      <c r="H40" s="118"/>
    </row>
    <row r="41" spans="1:8" s="108" customFormat="1" ht="15">
      <c r="A41" s="108">
        <v>33</v>
      </c>
      <c r="B41" s="108">
        <v>875</v>
      </c>
      <c r="C41" s="118" t="s">
        <v>176</v>
      </c>
      <c r="D41" s="118"/>
      <c r="E41" s="118"/>
      <c r="F41" s="143"/>
      <c r="G41" s="145"/>
      <c r="H41" s="118"/>
    </row>
    <row r="42" spans="1:8" s="108" customFormat="1" ht="15">
      <c r="A42" s="108">
        <v>34</v>
      </c>
      <c r="C42" s="118"/>
      <c r="D42" s="118" t="s">
        <v>67</v>
      </c>
      <c r="E42" s="118"/>
      <c r="F42" s="143">
        <v>2166048.06</v>
      </c>
      <c r="G42" s="145">
        <f>F42/$F$243</f>
        <v>0.018919035752266927</v>
      </c>
      <c r="H42" s="118">
        <f t="shared" si="0"/>
        <v>2312122.5772303506</v>
      </c>
    </row>
    <row r="43" spans="1:8" s="108" customFormat="1" ht="15">
      <c r="A43" s="108">
        <v>35</v>
      </c>
      <c r="C43" s="118"/>
      <c r="D43" s="118" t="s">
        <v>35</v>
      </c>
      <c r="E43" s="118"/>
      <c r="F43" s="143">
        <v>73085.12</v>
      </c>
      <c r="G43" s="145">
        <f>F43/$F$243</f>
        <v>0.0006383514861801906</v>
      </c>
      <c r="H43" s="118">
        <f t="shared" si="0"/>
        <v>78013.8534929781</v>
      </c>
    </row>
    <row r="44" spans="1:8" s="108" customFormat="1" ht="15">
      <c r="A44" s="108">
        <v>36</v>
      </c>
      <c r="C44" s="118"/>
      <c r="D44" s="118" t="s">
        <v>4</v>
      </c>
      <c r="E44" s="118"/>
      <c r="F44" s="143">
        <v>2239133.18</v>
      </c>
      <c r="G44" s="145">
        <f>F44/$F$243</f>
        <v>0.01955738723844712</v>
      </c>
      <c r="H44" s="118">
        <f t="shared" si="0"/>
        <v>2390136.4307233286</v>
      </c>
    </row>
    <row r="45" spans="1:8" s="108" customFormat="1" ht="15">
      <c r="A45" s="108">
        <v>37</v>
      </c>
      <c r="C45" s="118"/>
      <c r="D45" s="118"/>
      <c r="E45" s="118"/>
      <c r="F45" s="143"/>
      <c r="G45" s="145"/>
      <c r="H45" s="118"/>
    </row>
    <row r="46" spans="1:8" s="108" customFormat="1" ht="15">
      <c r="A46" s="108">
        <v>38</v>
      </c>
      <c r="B46" s="108">
        <v>878</v>
      </c>
      <c r="C46" s="118" t="s">
        <v>177</v>
      </c>
      <c r="D46" s="118"/>
      <c r="E46" s="118"/>
      <c r="F46" s="143"/>
      <c r="G46" s="145"/>
      <c r="H46" s="118"/>
    </row>
    <row r="47" spans="1:8" s="108" customFormat="1" ht="15">
      <c r="A47" s="108">
        <v>39</v>
      </c>
      <c r="C47" s="118"/>
      <c r="D47" s="118" t="s">
        <v>67</v>
      </c>
      <c r="E47" s="118"/>
      <c r="F47" s="143">
        <v>443501.03</v>
      </c>
      <c r="G47" s="145">
        <f>F47/$F$243</f>
        <v>0.003873696063206099</v>
      </c>
      <c r="H47" s="118">
        <f t="shared" si="0"/>
        <v>473409.96879262</v>
      </c>
    </row>
    <row r="48" spans="1:8" s="108" customFormat="1" ht="15">
      <c r="A48" s="108">
        <v>40</v>
      </c>
      <c r="C48" s="118"/>
      <c r="D48" s="118" t="s">
        <v>35</v>
      </c>
      <c r="E48" s="118"/>
      <c r="F48" s="143">
        <v>16256.8</v>
      </c>
      <c r="G48" s="145">
        <f>F48/$F$243</f>
        <v>0.00014199268524884575</v>
      </c>
      <c r="H48" s="118">
        <f t="shared" si="0"/>
        <v>17353.13034260115</v>
      </c>
    </row>
    <row r="49" spans="1:8" s="108" customFormat="1" ht="15">
      <c r="A49" s="108">
        <v>41</v>
      </c>
      <c r="C49" s="118"/>
      <c r="D49" s="118" t="s">
        <v>4</v>
      </c>
      <c r="E49" s="118"/>
      <c r="F49" s="143">
        <v>459757.83</v>
      </c>
      <c r="G49" s="145">
        <f>F49/$F$243</f>
        <v>0.004015688748454945</v>
      </c>
      <c r="H49" s="118">
        <f t="shared" si="0"/>
        <v>490763.09913522116</v>
      </c>
    </row>
    <row r="50" spans="1:8" s="108" customFormat="1" ht="15">
      <c r="A50" s="108">
        <v>42</v>
      </c>
      <c r="C50" s="118"/>
      <c r="D50" s="118"/>
      <c r="E50" s="118"/>
      <c r="F50" s="143"/>
      <c r="G50" s="145"/>
      <c r="H50" s="118"/>
    </row>
    <row r="51" spans="1:8" s="108" customFormat="1" ht="15">
      <c r="A51" s="108">
        <v>43</v>
      </c>
      <c r="B51" s="108">
        <v>879</v>
      </c>
      <c r="C51" s="118" t="s">
        <v>178</v>
      </c>
      <c r="D51" s="118"/>
      <c r="E51" s="118"/>
      <c r="F51" s="143"/>
      <c r="G51" s="145"/>
      <c r="H51" s="118"/>
    </row>
    <row r="52" spans="1:8" s="108" customFormat="1" ht="15">
      <c r="A52" s="108">
        <v>44</v>
      </c>
      <c r="C52" s="118"/>
      <c r="D52" s="118" t="s">
        <v>67</v>
      </c>
      <c r="E52" s="118"/>
      <c r="F52" s="143">
        <v>141861.93</v>
      </c>
      <c r="G52" s="145">
        <f>F52/$F$243</f>
        <v>0.0012390726573054838</v>
      </c>
      <c r="H52" s="118">
        <f t="shared" si="0"/>
        <v>151428.8520460952</v>
      </c>
    </row>
    <row r="53" spans="1:8" s="108" customFormat="1" ht="15">
      <c r="A53" s="108">
        <v>45</v>
      </c>
      <c r="C53" s="118"/>
      <c r="D53" s="118" t="s">
        <v>35</v>
      </c>
      <c r="E53" s="118"/>
      <c r="F53" s="143">
        <v>27979.54</v>
      </c>
      <c r="G53" s="145">
        <f>F53/$F$243</f>
        <v>0.0002443832744837539</v>
      </c>
      <c r="H53" s="118">
        <f t="shared" si="0"/>
        <v>29866.431557626514</v>
      </c>
    </row>
    <row r="54" spans="1:8" s="108" customFormat="1" ht="15">
      <c r="A54" s="108">
        <v>46</v>
      </c>
      <c r="C54" s="118"/>
      <c r="D54" s="118" t="s">
        <v>4</v>
      </c>
      <c r="E54" s="118"/>
      <c r="F54" s="143">
        <v>169841.47</v>
      </c>
      <c r="G54" s="145">
        <f>F54/$F$243</f>
        <v>0.0014834559317892378</v>
      </c>
      <c r="H54" s="118">
        <f t="shared" si="0"/>
        <v>181295.28360372173</v>
      </c>
    </row>
    <row r="55" spans="1:8" s="108" customFormat="1" ht="15">
      <c r="A55" s="108">
        <v>47</v>
      </c>
      <c r="C55" s="118"/>
      <c r="D55" s="118"/>
      <c r="E55" s="118"/>
      <c r="F55" s="143"/>
      <c r="G55" s="145"/>
      <c r="H55" s="118"/>
    </row>
    <row r="56" spans="1:8" s="108" customFormat="1" ht="15">
      <c r="A56" s="108">
        <v>48</v>
      </c>
      <c r="B56" s="108">
        <v>880</v>
      </c>
      <c r="C56" s="118" t="s">
        <v>179</v>
      </c>
      <c r="D56" s="118"/>
      <c r="E56" s="118"/>
      <c r="F56" s="143"/>
      <c r="G56" s="145"/>
      <c r="H56" s="118"/>
    </row>
    <row r="57" spans="1:8" s="108" customFormat="1" ht="15">
      <c r="A57" s="108">
        <v>49</v>
      </c>
      <c r="C57" s="118"/>
      <c r="D57" s="118" t="s">
        <v>67</v>
      </c>
      <c r="E57" s="118"/>
      <c r="F57" s="143">
        <v>7009230.789999999</v>
      </c>
      <c r="G57" s="145">
        <f>F57/$F$243</f>
        <v>0.06122111986374861</v>
      </c>
      <c r="H57" s="118">
        <f t="shared" si="0"/>
        <v>7481921.134555585</v>
      </c>
    </row>
    <row r="58" spans="1:8" s="108" customFormat="1" ht="15">
      <c r="A58" s="108">
        <v>50</v>
      </c>
      <c r="C58" s="118"/>
      <c r="D58" s="118" t="s">
        <v>35</v>
      </c>
      <c r="E58" s="118"/>
      <c r="F58" s="143">
        <v>601923.04</v>
      </c>
      <c r="G58" s="145">
        <f>F58/$F$243</f>
        <v>0.005257410361371759</v>
      </c>
      <c r="H58" s="118">
        <f t="shared" si="0"/>
        <v>642515.6838575075</v>
      </c>
    </row>
    <row r="59" spans="1:8" s="108" customFormat="1" ht="15">
      <c r="A59" s="108">
        <v>51</v>
      </c>
      <c r="C59" s="118"/>
      <c r="D59" s="118" t="s">
        <v>4</v>
      </c>
      <c r="E59" s="118"/>
      <c r="F59" s="143">
        <v>7611153.829999999</v>
      </c>
      <c r="G59" s="145">
        <f>F59/$F$243</f>
        <v>0.06647853022512037</v>
      </c>
      <c r="H59" s="118">
        <f t="shared" si="0"/>
        <v>8124436.818413093</v>
      </c>
    </row>
    <row r="60" spans="1:8" s="108" customFormat="1" ht="15">
      <c r="A60" s="108">
        <v>52</v>
      </c>
      <c r="C60" s="118"/>
      <c r="D60" s="118"/>
      <c r="E60" s="118"/>
      <c r="F60" s="143"/>
      <c r="G60" s="145"/>
      <c r="H60" s="118"/>
    </row>
    <row r="61" spans="1:8" s="108" customFormat="1" ht="15">
      <c r="A61" s="108">
        <v>53</v>
      </c>
      <c r="B61" s="108">
        <v>881</v>
      </c>
      <c r="C61" s="118" t="s">
        <v>180</v>
      </c>
      <c r="D61" s="118"/>
      <c r="E61" s="118"/>
      <c r="F61" s="143"/>
      <c r="G61" s="145"/>
      <c r="H61" s="118"/>
    </row>
    <row r="62" spans="1:8" s="108" customFormat="1" ht="15">
      <c r="A62" s="108">
        <v>54</v>
      </c>
      <c r="C62" s="118"/>
      <c r="D62" s="118" t="s">
        <v>67</v>
      </c>
      <c r="E62" s="118"/>
      <c r="F62" s="143">
        <v>67739.23</v>
      </c>
      <c r="G62" s="145">
        <f>F62/$F$243</f>
        <v>0.0005916585776037824</v>
      </c>
      <c r="H62" s="118">
        <f t="shared" si="0"/>
        <v>72307.44596091718</v>
      </c>
    </row>
    <row r="63" spans="1:8" s="108" customFormat="1" ht="15">
      <c r="A63" s="108">
        <v>55</v>
      </c>
      <c r="C63" s="118"/>
      <c r="D63" s="118" t="s">
        <v>35</v>
      </c>
      <c r="E63" s="118"/>
      <c r="F63" s="143">
        <v>2239.32</v>
      </c>
      <c r="G63" s="145">
        <f>F63/$F$243</f>
        <v>1.9559018990911207E-05</v>
      </c>
      <c r="H63" s="118">
        <f t="shared" si="0"/>
        <v>2390.335849539492</v>
      </c>
    </row>
    <row r="64" spans="1:8" s="108" customFormat="1" ht="15">
      <c r="A64" s="108">
        <v>56</v>
      </c>
      <c r="C64" s="118"/>
      <c r="D64" s="118" t="s">
        <v>4</v>
      </c>
      <c r="E64" s="118"/>
      <c r="F64" s="143">
        <v>69978.55</v>
      </c>
      <c r="G64" s="145">
        <f>F64/$F$243</f>
        <v>0.0006112175965946937</v>
      </c>
      <c r="H64" s="118">
        <f t="shared" si="0"/>
        <v>74697.78181045667</v>
      </c>
    </row>
    <row r="65" spans="1:8" s="108" customFormat="1" ht="15">
      <c r="A65" s="108">
        <v>57</v>
      </c>
      <c r="C65" s="118"/>
      <c r="D65" s="118"/>
      <c r="E65" s="118"/>
      <c r="F65" s="143"/>
      <c r="G65" s="145"/>
      <c r="H65" s="118"/>
    </row>
    <row r="66" spans="1:8" s="108" customFormat="1" ht="15">
      <c r="A66" s="108">
        <v>58</v>
      </c>
      <c r="B66" s="108">
        <v>885</v>
      </c>
      <c r="C66" s="118" t="s">
        <v>181</v>
      </c>
      <c r="D66" s="118"/>
      <c r="E66" s="118"/>
      <c r="F66" s="143"/>
      <c r="G66" s="145"/>
      <c r="H66" s="118"/>
    </row>
    <row r="67" spans="1:8" s="108" customFormat="1" ht="15">
      <c r="A67" s="108">
        <v>59</v>
      </c>
      <c r="C67" s="118"/>
      <c r="D67" s="118" t="s">
        <v>67</v>
      </c>
      <c r="E67" s="118"/>
      <c r="F67" s="143">
        <v>469097.16</v>
      </c>
      <c r="G67" s="145">
        <f>F67/$F$243</f>
        <v>0.004097261785284154</v>
      </c>
      <c r="H67" s="118">
        <f t="shared" si="0"/>
        <v>500732.2573214918</v>
      </c>
    </row>
    <row r="68" spans="1:8" s="108" customFormat="1" ht="15">
      <c r="A68" s="108">
        <v>60</v>
      </c>
      <c r="C68" s="118"/>
      <c r="D68" s="118" t="s">
        <v>35</v>
      </c>
      <c r="E68" s="118"/>
      <c r="F68" s="143">
        <v>636.72</v>
      </c>
      <c r="G68" s="145">
        <f>F68/$F$243</f>
        <v>5.561339411916557E-06</v>
      </c>
      <c r="H68" s="118">
        <f t="shared" si="0"/>
        <v>679.6592903733211</v>
      </c>
    </row>
    <row r="69" spans="1:8" s="108" customFormat="1" ht="15">
      <c r="A69" s="108">
        <v>61</v>
      </c>
      <c r="C69" s="118"/>
      <c r="D69" s="118" t="s">
        <v>4</v>
      </c>
      <c r="E69" s="118"/>
      <c r="F69" s="143">
        <v>469733.88</v>
      </c>
      <c r="G69" s="145">
        <f>F69/$F$243</f>
        <v>0.004102823124696071</v>
      </c>
      <c r="H69" s="118">
        <f t="shared" si="0"/>
        <v>501411.91661186516</v>
      </c>
    </row>
    <row r="70" spans="1:8" s="108" customFormat="1" ht="15">
      <c r="A70" s="108">
        <v>62</v>
      </c>
      <c r="C70" s="118"/>
      <c r="D70" s="118"/>
      <c r="E70" s="118"/>
      <c r="F70" s="143"/>
      <c r="G70" s="145"/>
      <c r="H70" s="118"/>
    </row>
    <row r="71" spans="1:8" s="108" customFormat="1" ht="15">
      <c r="A71" s="108">
        <v>63</v>
      </c>
      <c r="B71" s="108">
        <v>886</v>
      </c>
      <c r="C71" s="118" t="s">
        <v>182</v>
      </c>
      <c r="D71" s="118"/>
      <c r="E71" s="118"/>
      <c r="F71" s="143"/>
      <c r="G71" s="145"/>
      <c r="H71" s="118"/>
    </row>
    <row r="72" spans="1:8" s="108" customFormat="1" ht="15">
      <c r="A72" s="108">
        <v>64</v>
      </c>
      <c r="C72" s="118"/>
      <c r="D72" s="118" t="s">
        <v>67</v>
      </c>
      <c r="E72" s="118"/>
      <c r="F72" s="143">
        <v>50253.01</v>
      </c>
      <c r="G72" s="145">
        <f>F72/$F$243</f>
        <v>0.00043892769990017095</v>
      </c>
      <c r="H72" s="118">
        <f t="shared" si="0"/>
        <v>53641.98566987594</v>
      </c>
    </row>
    <row r="73" spans="1:8" s="108" customFormat="1" ht="15">
      <c r="A73" s="108">
        <v>65</v>
      </c>
      <c r="C73" s="118"/>
      <c r="D73" s="118" t="s">
        <v>35</v>
      </c>
      <c r="E73" s="118"/>
      <c r="F73" s="143">
        <v>1657.43</v>
      </c>
      <c r="G73" s="145">
        <f>F73/$F$243</f>
        <v>1.4476584340829342E-05</v>
      </c>
      <c r="H73" s="118">
        <f t="shared" si="0"/>
        <v>1769.2041990882233</v>
      </c>
    </row>
    <row r="74" spans="1:8" s="108" customFormat="1" ht="15">
      <c r="A74" s="108">
        <v>66</v>
      </c>
      <c r="C74" s="118"/>
      <c r="D74" s="118" t="s">
        <v>4</v>
      </c>
      <c r="E74" s="118"/>
      <c r="F74" s="143">
        <v>51910.44</v>
      </c>
      <c r="G74" s="145">
        <f>F74/$F$243</f>
        <v>0.0004534042842410003</v>
      </c>
      <c r="H74" s="118">
        <f aca="true" t="shared" si="1" ref="H74:H137">+$G$285*G74</f>
        <v>55411.18986896417</v>
      </c>
    </row>
    <row r="75" spans="1:8" s="108" customFormat="1" ht="15">
      <c r="A75" s="108">
        <v>67</v>
      </c>
      <c r="C75" s="118"/>
      <c r="D75" s="118"/>
      <c r="E75" s="118"/>
      <c r="F75" s="143"/>
      <c r="G75" s="145"/>
      <c r="H75" s="118"/>
    </row>
    <row r="76" spans="1:8" s="108" customFormat="1" ht="15">
      <c r="A76" s="108">
        <v>68</v>
      </c>
      <c r="B76" s="108">
        <v>887</v>
      </c>
      <c r="C76" s="118" t="s">
        <v>183</v>
      </c>
      <c r="D76" s="118"/>
      <c r="E76" s="118"/>
      <c r="F76" s="143"/>
      <c r="G76" s="145"/>
      <c r="H76" s="118"/>
    </row>
    <row r="77" spans="1:8" s="108" customFormat="1" ht="15">
      <c r="A77" s="108">
        <v>69</v>
      </c>
      <c r="C77" s="118"/>
      <c r="D77" s="118" t="s">
        <v>67</v>
      </c>
      <c r="E77" s="118"/>
      <c r="F77" s="143">
        <v>3532567.23</v>
      </c>
      <c r="G77" s="145">
        <f>F77/$F$243</f>
        <v>0.03085470122101379</v>
      </c>
      <c r="H77" s="118">
        <f t="shared" si="1"/>
        <v>3770797.4254583623</v>
      </c>
    </row>
    <row r="78" spans="1:8" s="108" customFormat="1" ht="15">
      <c r="A78" s="108">
        <v>70</v>
      </c>
      <c r="C78" s="118"/>
      <c r="D78" s="118" t="s">
        <v>35</v>
      </c>
      <c r="E78" s="118"/>
      <c r="F78" s="143">
        <v>217311.74</v>
      </c>
      <c r="G78" s="145">
        <f>F78/$F$243</f>
        <v>0.00189807818873942</v>
      </c>
      <c r="H78" s="118">
        <f t="shared" si="1"/>
        <v>231966.86612355767</v>
      </c>
    </row>
    <row r="79" spans="1:8" s="108" customFormat="1" ht="15">
      <c r="A79" s="108">
        <v>71</v>
      </c>
      <c r="C79" s="118"/>
      <c r="D79" s="118" t="s">
        <v>4</v>
      </c>
      <c r="E79" s="118"/>
      <c r="F79" s="143">
        <v>3749878.97</v>
      </c>
      <c r="G79" s="145">
        <f>F79/$F$243</f>
        <v>0.03275277940975321</v>
      </c>
      <c r="H79" s="118">
        <f t="shared" si="1"/>
        <v>4002764.291581921</v>
      </c>
    </row>
    <row r="80" spans="1:8" s="108" customFormat="1" ht="15">
      <c r="A80" s="108">
        <v>72</v>
      </c>
      <c r="C80" s="118"/>
      <c r="D80" s="118"/>
      <c r="E80" s="118"/>
      <c r="F80" s="143"/>
      <c r="G80" s="145"/>
      <c r="H80" s="118"/>
    </row>
    <row r="81" spans="1:8" s="108" customFormat="1" ht="15">
      <c r="A81" s="108">
        <v>73</v>
      </c>
      <c r="B81" s="108">
        <v>888</v>
      </c>
      <c r="C81" s="118" t="s">
        <v>184</v>
      </c>
      <c r="D81" s="118"/>
      <c r="E81" s="118"/>
      <c r="F81" s="143"/>
      <c r="G81" s="145"/>
      <c r="H81" s="118"/>
    </row>
    <row r="82" spans="1:8" s="108" customFormat="1" ht="15">
      <c r="A82" s="108">
        <v>74</v>
      </c>
      <c r="C82" s="118"/>
      <c r="D82" s="118" t="s">
        <v>67</v>
      </c>
      <c r="E82" s="118"/>
      <c r="F82" s="143">
        <v>968637.97</v>
      </c>
      <c r="G82" s="145">
        <f>F82/$F$243</f>
        <v>0.008460429260019863</v>
      </c>
      <c r="H82" s="118">
        <f t="shared" si="1"/>
        <v>1033961.2314971327</v>
      </c>
    </row>
    <row r="83" spans="1:8" s="108" customFormat="1" ht="15">
      <c r="A83" s="108">
        <v>75</v>
      </c>
      <c r="C83" s="118"/>
      <c r="D83" s="118" t="s">
        <v>35</v>
      </c>
      <c r="E83" s="118"/>
      <c r="F83" s="143">
        <v>41900.58</v>
      </c>
      <c r="G83" s="145">
        <f>F83/$F$243</f>
        <v>0.00036597459940972897</v>
      </c>
      <c r="H83" s="118">
        <f t="shared" si="1"/>
        <v>44726.28230467171</v>
      </c>
    </row>
    <row r="84" spans="1:8" s="108" customFormat="1" ht="15">
      <c r="A84" s="108">
        <v>76</v>
      </c>
      <c r="C84" s="118"/>
      <c r="D84" s="118" t="s">
        <v>4</v>
      </c>
      <c r="E84" s="118"/>
      <c r="F84" s="143">
        <v>1010538.55</v>
      </c>
      <c r="G84" s="145">
        <f>F84/$F$243</f>
        <v>0.008826403859429592</v>
      </c>
      <c r="H84" s="118">
        <f t="shared" si="1"/>
        <v>1078687.5138018043</v>
      </c>
    </row>
    <row r="85" spans="1:8" s="108" customFormat="1" ht="15">
      <c r="A85" s="108">
        <v>77</v>
      </c>
      <c r="C85" s="118"/>
      <c r="D85" s="118"/>
      <c r="E85" s="118"/>
      <c r="F85" s="143"/>
      <c r="G85" s="145"/>
      <c r="H85" s="118"/>
    </row>
    <row r="86" spans="1:8" s="108" customFormat="1" ht="15">
      <c r="A86" s="108">
        <v>78</v>
      </c>
      <c r="B86" s="108">
        <v>889</v>
      </c>
      <c r="C86" s="118" t="s">
        <v>185</v>
      </c>
      <c r="D86" s="118"/>
      <c r="E86" s="118"/>
      <c r="F86" s="143"/>
      <c r="G86" s="145"/>
      <c r="H86" s="118"/>
    </row>
    <row r="87" spans="1:8" s="108" customFormat="1" ht="15">
      <c r="A87" s="108">
        <v>79</v>
      </c>
      <c r="C87" s="118"/>
      <c r="D87" s="118" t="s">
        <v>67</v>
      </c>
      <c r="E87" s="118"/>
      <c r="F87" s="143">
        <v>167410.85</v>
      </c>
      <c r="G87" s="145">
        <f>F87/$F$243</f>
        <v>0.0014622260304175318</v>
      </c>
      <c r="H87" s="118">
        <f t="shared" si="1"/>
        <v>178700.74681460374</v>
      </c>
    </row>
    <row r="88" spans="1:8" s="108" customFormat="1" ht="15">
      <c r="A88" s="108">
        <v>80</v>
      </c>
      <c r="C88" s="118"/>
      <c r="D88" s="118" t="s">
        <v>35</v>
      </c>
      <c r="E88" s="118"/>
      <c r="F88" s="143">
        <v>109281.77</v>
      </c>
      <c r="G88" s="145">
        <f>F88/$F$243</f>
        <v>0.0009545059280452953</v>
      </c>
      <c r="H88" s="118">
        <f t="shared" si="1"/>
        <v>116651.54267015406</v>
      </c>
    </row>
    <row r="89" spans="1:8" s="108" customFormat="1" ht="15">
      <c r="A89" s="108">
        <v>81</v>
      </c>
      <c r="C89" s="118"/>
      <c r="D89" s="118" t="s">
        <v>4</v>
      </c>
      <c r="E89" s="118"/>
      <c r="F89" s="143">
        <v>276692.62</v>
      </c>
      <c r="G89" s="145">
        <f>F89/$F$243</f>
        <v>0.002416731958462827</v>
      </c>
      <c r="H89" s="118">
        <f t="shared" si="1"/>
        <v>295352.2894847578</v>
      </c>
    </row>
    <row r="90" spans="1:8" s="108" customFormat="1" ht="15">
      <c r="A90" s="108">
        <v>82</v>
      </c>
      <c r="C90" s="118"/>
      <c r="D90" s="118"/>
      <c r="E90" s="118"/>
      <c r="F90" s="143"/>
      <c r="G90" s="145"/>
      <c r="H90" s="118"/>
    </row>
    <row r="91" spans="1:8" s="108" customFormat="1" ht="15">
      <c r="A91" s="108">
        <v>83</v>
      </c>
      <c r="B91" s="108">
        <v>892</v>
      </c>
      <c r="C91" s="118" t="s">
        <v>186</v>
      </c>
      <c r="D91" s="118"/>
      <c r="E91" s="118"/>
      <c r="F91" s="143"/>
      <c r="G91" s="145"/>
      <c r="H91" s="118"/>
    </row>
    <row r="92" spans="1:8" s="108" customFormat="1" ht="15">
      <c r="A92" s="108">
        <v>84</v>
      </c>
      <c r="C92" s="118"/>
      <c r="D92" s="118" t="s">
        <v>67</v>
      </c>
      <c r="E92" s="118"/>
      <c r="F92" s="143">
        <v>3888596.84</v>
      </c>
      <c r="G92" s="145">
        <f>F92/$F$243</f>
        <v>0.033964390726451466</v>
      </c>
      <c r="H92" s="118">
        <f t="shared" si="1"/>
        <v>4150837.0536850397</v>
      </c>
    </row>
    <row r="93" spans="1:8" s="108" customFormat="1" ht="15">
      <c r="A93" s="108">
        <v>85</v>
      </c>
      <c r="C93" s="118"/>
      <c r="D93" s="118" t="s">
        <v>35</v>
      </c>
      <c r="E93" s="118"/>
      <c r="F93" s="143">
        <v>306511.44</v>
      </c>
      <c r="G93" s="145">
        <f>F93/$F$243</f>
        <v>0.0026771801600001524</v>
      </c>
      <c r="H93" s="118">
        <f t="shared" si="1"/>
        <v>327182.0388894723</v>
      </c>
    </row>
    <row r="94" spans="1:8" s="108" customFormat="1" ht="15">
      <c r="A94" s="108">
        <v>86</v>
      </c>
      <c r="C94" s="118"/>
      <c r="D94" s="118" t="s">
        <v>4</v>
      </c>
      <c r="E94" s="118"/>
      <c r="F94" s="143">
        <v>4195108.28</v>
      </c>
      <c r="G94" s="145">
        <f>F94/$F$243</f>
        <v>0.036641570886451626</v>
      </c>
      <c r="H94" s="118">
        <f t="shared" si="1"/>
        <v>4478019.092574513</v>
      </c>
    </row>
    <row r="95" spans="1:8" s="108" customFormat="1" ht="15">
      <c r="A95" s="108">
        <v>87</v>
      </c>
      <c r="C95" s="118"/>
      <c r="D95" s="118"/>
      <c r="E95" s="118"/>
      <c r="F95" s="143"/>
      <c r="G95" s="145"/>
      <c r="H95" s="118"/>
    </row>
    <row r="96" spans="1:8" s="108" customFormat="1" ht="15">
      <c r="A96" s="108">
        <v>88</v>
      </c>
      <c r="B96" s="108">
        <v>893</v>
      </c>
      <c r="C96" s="118" t="s">
        <v>187</v>
      </c>
      <c r="D96" s="118"/>
      <c r="E96" s="118"/>
      <c r="F96" s="143"/>
      <c r="G96" s="145"/>
      <c r="H96" s="118"/>
    </row>
    <row r="97" spans="1:8" s="108" customFormat="1" ht="15">
      <c r="A97" s="108">
        <v>89</v>
      </c>
      <c r="C97" s="118"/>
      <c r="D97" s="118" t="s">
        <v>67</v>
      </c>
      <c r="E97" s="118"/>
      <c r="F97" s="143">
        <v>340048.16</v>
      </c>
      <c r="G97" s="145">
        <f>F97/$F$243</f>
        <v>0.0029701018252256987</v>
      </c>
      <c r="H97" s="118">
        <f t="shared" si="1"/>
        <v>362980.4170096016</v>
      </c>
    </row>
    <row r="98" spans="1:8" s="108" customFormat="1" ht="15">
      <c r="A98" s="108">
        <v>90</v>
      </c>
      <c r="C98" s="118"/>
      <c r="D98" s="118" t="s">
        <v>35</v>
      </c>
      <c r="E98" s="118"/>
      <c r="F98" s="143">
        <v>77759.47</v>
      </c>
      <c r="G98" s="145">
        <f>F98/$F$243</f>
        <v>0.0006791789250545658</v>
      </c>
      <c r="H98" s="118">
        <f t="shared" si="1"/>
        <v>83003.43353437234</v>
      </c>
    </row>
    <row r="99" spans="1:8" s="108" customFormat="1" ht="15">
      <c r="A99" s="108">
        <v>91</v>
      </c>
      <c r="C99" s="118"/>
      <c r="D99" s="118" t="s">
        <v>4</v>
      </c>
      <c r="E99" s="118"/>
      <c r="F99" s="143">
        <v>417807.63</v>
      </c>
      <c r="G99" s="145">
        <f>F99/$F$243</f>
        <v>0.003649280750280265</v>
      </c>
      <c r="H99" s="118">
        <f t="shared" si="1"/>
        <v>445983.85054397397</v>
      </c>
    </row>
    <row r="100" spans="1:8" s="108" customFormat="1" ht="15">
      <c r="A100" s="108">
        <v>92</v>
      </c>
      <c r="C100" s="118"/>
      <c r="D100" s="118"/>
      <c r="E100" s="118"/>
      <c r="F100" s="143"/>
      <c r="G100" s="145"/>
      <c r="H100" s="118"/>
    </row>
    <row r="101" spans="1:8" s="108" customFormat="1" ht="15">
      <c r="A101" s="108">
        <v>93</v>
      </c>
      <c r="B101" s="108">
        <v>8941</v>
      </c>
      <c r="C101" s="118" t="s">
        <v>188</v>
      </c>
      <c r="D101" s="118"/>
      <c r="E101" s="118"/>
      <c r="F101" s="143"/>
      <c r="G101" s="145"/>
      <c r="H101" s="118"/>
    </row>
    <row r="102" spans="1:8" s="108" customFormat="1" ht="15">
      <c r="A102" s="108">
        <v>94</v>
      </c>
      <c r="C102" s="118"/>
      <c r="D102" s="118" t="s">
        <v>67</v>
      </c>
      <c r="E102" s="118"/>
      <c r="F102" s="143">
        <v>0</v>
      </c>
      <c r="G102" s="145">
        <f>F102/$F$243</f>
        <v>0</v>
      </c>
      <c r="H102" s="118">
        <f t="shared" si="1"/>
        <v>0</v>
      </c>
    </row>
    <row r="103" spans="1:8" s="108" customFormat="1" ht="15">
      <c r="A103" s="108">
        <v>95</v>
      </c>
      <c r="C103" s="118"/>
      <c r="D103" s="118" t="s">
        <v>35</v>
      </c>
      <c r="E103" s="118"/>
      <c r="F103" s="143">
        <v>0</v>
      </c>
      <c r="G103" s="145">
        <f>F103/$F$243</f>
        <v>0</v>
      </c>
      <c r="H103" s="118">
        <f t="shared" si="1"/>
        <v>0</v>
      </c>
    </row>
    <row r="104" spans="1:8" s="108" customFormat="1" ht="15">
      <c r="A104" s="108">
        <v>96</v>
      </c>
      <c r="C104" s="118"/>
      <c r="D104" s="118" t="s">
        <v>4</v>
      </c>
      <c r="E104" s="118"/>
      <c r="F104" s="143">
        <v>0</v>
      </c>
      <c r="G104" s="145">
        <f>F104/$F$243</f>
        <v>0</v>
      </c>
      <c r="H104" s="118">
        <f t="shared" si="1"/>
        <v>0</v>
      </c>
    </row>
    <row r="105" spans="1:8" s="108" customFormat="1" ht="15">
      <c r="A105" s="108">
        <v>97</v>
      </c>
      <c r="C105" s="118"/>
      <c r="D105" s="118"/>
      <c r="E105" s="118"/>
      <c r="F105" s="143"/>
      <c r="G105" s="145"/>
      <c r="H105" s="118"/>
    </row>
    <row r="106" spans="1:8" s="108" customFormat="1" ht="15">
      <c r="A106" s="108">
        <v>98</v>
      </c>
      <c r="B106" s="108">
        <v>8942</v>
      </c>
      <c r="C106" s="118" t="s">
        <v>189</v>
      </c>
      <c r="D106" s="118"/>
      <c r="E106" s="118"/>
      <c r="F106" s="143"/>
      <c r="G106" s="145"/>
      <c r="H106" s="118"/>
    </row>
    <row r="107" spans="1:8" s="108" customFormat="1" ht="15">
      <c r="A107" s="108">
        <v>99</v>
      </c>
      <c r="C107" s="118"/>
      <c r="D107" s="118" t="s">
        <v>67</v>
      </c>
      <c r="E107" s="118"/>
      <c r="F107" s="143">
        <v>0</v>
      </c>
      <c r="G107" s="145">
        <f>F107/$F$243</f>
        <v>0</v>
      </c>
      <c r="H107" s="118">
        <f t="shared" si="1"/>
        <v>0</v>
      </c>
    </row>
    <row r="108" spans="1:8" s="108" customFormat="1" ht="15">
      <c r="A108" s="108">
        <v>100</v>
      </c>
      <c r="C108" s="118"/>
      <c r="D108" s="118" t="s">
        <v>35</v>
      </c>
      <c r="E108" s="118"/>
      <c r="F108" s="143">
        <v>0</v>
      </c>
      <c r="G108" s="145">
        <f>F108/$F$243</f>
        <v>0</v>
      </c>
      <c r="H108" s="118">
        <f t="shared" si="1"/>
        <v>0</v>
      </c>
    </row>
    <row r="109" spans="1:8" s="108" customFormat="1" ht="15">
      <c r="A109" s="108">
        <v>101</v>
      </c>
      <c r="C109" s="118"/>
      <c r="D109" s="118" t="s">
        <v>4</v>
      </c>
      <c r="E109" s="118"/>
      <c r="F109" s="143">
        <v>0</v>
      </c>
      <c r="G109" s="145">
        <f>F109/$F$243</f>
        <v>0</v>
      </c>
      <c r="H109" s="118">
        <f t="shared" si="1"/>
        <v>0</v>
      </c>
    </row>
    <row r="110" spans="1:8" s="108" customFormat="1" ht="15">
      <c r="A110" s="108">
        <v>102</v>
      </c>
      <c r="C110" s="118"/>
      <c r="D110" s="118"/>
      <c r="E110" s="118"/>
      <c r="F110" s="143"/>
      <c r="G110" s="145"/>
      <c r="H110" s="118"/>
    </row>
    <row r="111" spans="1:8" s="108" customFormat="1" ht="15">
      <c r="A111" s="108">
        <v>103</v>
      </c>
      <c r="B111" s="108" t="s">
        <v>190</v>
      </c>
      <c r="C111" s="118"/>
      <c r="D111" s="118"/>
      <c r="E111" s="118"/>
      <c r="F111" s="143"/>
      <c r="G111" s="145"/>
      <c r="H111" s="118"/>
    </row>
    <row r="112" spans="1:8" s="108" customFormat="1" ht="15">
      <c r="A112" s="108">
        <v>104</v>
      </c>
      <c r="C112" s="118" t="s">
        <v>191</v>
      </c>
      <c r="D112" s="118"/>
      <c r="E112" s="118"/>
      <c r="F112" s="143">
        <v>45477153.53999999</v>
      </c>
      <c r="G112" s="145">
        <f>F112/$F$243</f>
        <v>0.3972136674264708</v>
      </c>
      <c r="H112" s="118">
        <f t="shared" si="1"/>
        <v>48544053.74920681</v>
      </c>
    </row>
    <row r="113" spans="1:8" s="108" customFormat="1" ht="15">
      <c r="A113" s="108">
        <v>105</v>
      </c>
      <c r="C113" s="118" t="s">
        <v>192</v>
      </c>
      <c r="D113" s="118"/>
      <c r="E113" s="118"/>
      <c r="F113" s="143">
        <v>2017536.26</v>
      </c>
      <c r="G113" s="145">
        <f>F113/$F$243</f>
        <v>0.01762188076031651</v>
      </c>
      <c r="H113" s="118">
        <f t="shared" si="1"/>
        <v>2153595.399506917</v>
      </c>
    </row>
    <row r="114" spans="1:8" s="108" customFormat="1" ht="15">
      <c r="A114" s="108">
        <v>106</v>
      </c>
      <c r="C114" s="118"/>
      <c r="D114" s="118"/>
      <c r="E114" s="118"/>
      <c r="F114" s="143"/>
      <c r="G114" s="145"/>
      <c r="H114" s="118"/>
    </row>
    <row r="115" spans="1:8" s="108" customFormat="1" ht="15">
      <c r="A115" s="108">
        <v>107</v>
      </c>
      <c r="C115" s="108" t="s">
        <v>190</v>
      </c>
      <c r="D115" s="118"/>
      <c r="E115" s="118"/>
      <c r="F115" s="143">
        <v>47494689.79999999</v>
      </c>
      <c r="G115" s="145">
        <f>F115/$F$243</f>
        <v>0.4148355481867873</v>
      </c>
      <c r="H115" s="118">
        <f t="shared" si="1"/>
        <v>50697649.14871372</v>
      </c>
    </row>
    <row r="116" spans="1:8" s="108" customFormat="1" ht="15">
      <c r="A116" s="108">
        <v>108</v>
      </c>
      <c r="C116" s="118"/>
      <c r="D116" s="118"/>
      <c r="E116" s="118"/>
      <c r="F116" s="143"/>
      <c r="G116" s="145"/>
      <c r="H116" s="118"/>
    </row>
    <row r="117" spans="1:8" s="108" customFormat="1" ht="15">
      <c r="A117" s="108">
        <v>109</v>
      </c>
      <c r="B117" s="108" t="s">
        <v>193</v>
      </c>
      <c r="C117" s="118"/>
      <c r="D117" s="118"/>
      <c r="E117" s="118"/>
      <c r="F117" s="143"/>
      <c r="G117" s="145"/>
      <c r="H117" s="118"/>
    </row>
    <row r="118" spans="1:8" s="108" customFormat="1" ht="15">
      <c r="A118" s="108">
        <v>110</v>
      </c>
      <c r="C118" s="118"/>
      <c r="D118" s="118"/>
      <c r="E118" s="118"/>
      <c r="F118" s="143"/>
      <c r="G118" s="145"/>
      <c r="H118" s="118"/>
    </row>
    <row r="119" spans="1:8" s="108" customFormat="1" ht="15">
      <c r="A119" s="108">
        <v>111</v>
      </c>
      <c r="B119" s="108">
        <v>901</v>
      </c>
      <c r="C119" s="118" t="s">
        <v>194</v>
      </c>
      <c r="D119" s="118"/>
      <c r="E119" s="118"/>
      <c r="F119" s="143"/>
      <c r="G119" s="145"/>
      <c r="H119" s="118"/>
    </row>
    <row r="120" spans="1:8" s="108" customFormat="1" ht="15">
      <c r="A120" s="108">
        <v>112</v>
      </c>
      <c r="C120" s="118"/>
      <c r="D120" s="118" t="s">
        <v>67</v>
      </c>
      <c r="E120" s="118"/>
      <c r="F120" s="143">
        <v>978827.49</v>
      </c>
      <c r="G120" s="145">
        <f>F120/$F$243</f>
        <v>0.008549428159323344</v>
      </c>
      <c r="H120" s="118">
        <f t="shared" si="1"/>
        <v>1044837.9150196305</v>
      </c>
    </row>
    <row r="121" spans="1:8" s="108" customFormat="1" ht="15">
      <c r="A121" s="108">
        <v>113</v>
      </c>
      <c r="C121" s="118"/>
      <c r="D121" s="118" t="s">
        <v>35</v>
      </c>
      <c r="E121" s="118"/>
      <c r="F121" s="143">
        <v>94779.4</v>
      </c>
      <c r="G121" s="145">
        <f>F121/$F$243</f>
        <v>0.0008278370597088265</v>
      </c>
      <c r="H121" s="118">
        <f t="shared" si="1"/>
        <v>101171.15803808447</v>
      </c>
    </row>
    <row r="122" spans="1:8" s="108" customFormat="1" ht="15">
      <c r="A122" s="108">
        <v>114</v>
      </c>
      <c r="C122" s="118"/>
      <c r="D122" s="118" t="s">
        <v>4</v>
      </c>
      <c r="E122" s="118"/>
      <c r="F122" s="143">
        <v>1073606.89</v>
      </c>
      <c r="G122" s="145">
        <f>F122/$F$243</f>
        <v>0.009377265219032168</v>
      </c>
      <c r="H122" s="118">
        <f t="shared" si="1"/>
        <v>1146009.0730577146</v>
      </c>
    </row>
    <row r="123" spans="1:8" s="108" customFormat="1" ht="15">
      <c r="A123" s="108">
        <v>115</v>
      </c>
      <c r="C123" s="118"/>
      <c r="D123" s="118"/>
      <c r="E123" s="118"/>
      <c r="F123" s="143"/>
      <c r="G123" s="145"/>
      <c r="H123" s="118"/>
    </row>
    <row r="124" spans="1:8" s="108" customFormat="1" ht="15">
      <c r="A124" s="108">
        <v>116</v>
      </c>
      <c r="B124" s="108">
        <v>902</v>
      </c>
      <c r="C124" s="118" t="s">
        <v>195</v>
      </c>
      <c r="D124" s="118"/>
      <c r="E124" s="118"/>
      <c r="F124" s="143"/>
      <c r="G124" s="145"/>
      <c r="H124" s="118"/>
    </row>
    <row r="125" spans="1:8" s="108" customFormat="1" ht="15">
      <c r="A125" s="108">
        <v>117</v>
      </c>
      <c r="C125" s="118"/>
      <c r="D125" s="118" t="s">
        <v>67</v>
      </c>
      <c r="E125" s="118"/>
      <c r="F125" s="143">
        <v>1993954.84</v>
      </c>
      <c r="G125" s="145">
        <f>F125/$F$243</f>
        <v>0.01741591223343663</v>
      </c>
      <c r="H125" s="118">
        <f t="shared" si="1"/>
        <v>2128423.6895194887</v>
      </c>
    </row>
    <row r="126" spans="1:8" s="108" customFormat="1" ht="15">
      <c r="A126" s="108">
        <v>118</v>
      </c>
      <c r="C126" s="118"/>
      <c r="D126" s="118" t="s">
        <v>35</v>
      </c>
      <c r="E126" s="118"/>
      <c r="F126" s="143">
        <v>128132.83</v>
      </c>
      <c r="G126" s="145">
        <f>F126/$F$243</f>
        <v>0.0011191578047484046</v>
      </c>
      <c r="H126" s="118">
        <f t="shared" si="1"/>
        <v>136773.8853991164</v>
      </c>
    </row>
    <row r="127" spans="1:8" s="108" customFormat="1" ht="15">
      <c r="A127" s="108">
        <v>119</v>
      </c>
      <c r="C127" s="118"/>
      <c r="D127" s="118" t="s">
        <v>4</v>
      </c>
      <c r="E127" s="118"/>
      <c r="F127" s="143">
        <v>2122087.67</v>
      </c>
      <c r="G127" s="145">
        <f>F127/$F$243</f>
        <v>0.018535070038185036</v>
      </c>
      <c r="H127" s="118">
        <f t="shared" si="1"/>
        <v>2265197.5749186054</v>
      </c>
    </row>
    <row r="128" spans="1:8" s="108" customFormat="1" ht="15">
      <c r="A128" s="108">
        <v>120</v>
      </c>
      <c r="C128" s="118"/>
      <c r="D128" s="118"/>
      <c r="E128" s="118"/>
      <c r="F128" s="143"/>
      <c r="G128" s="145"/>
      <c r="H128" s="118"/>
    </row>
    <row r="129" spans="1:8" s="108" customFormat="1" ht="15">
      <c r="A129" s="108">
        <v>121</v>
      </c>
      <c r="B129" s="108">
        <v>9031</v>
      </c>
      <c r="C129" s="118" t="s">
        <v>196</v>
      </c>
      <c r="D129" s="118"/>
      <c r="E129" s="118"/>
      <c r="F129" s="143"/>
      <c r="G129" s="145"/>
      <c r="H129" s="118"/>
    </row>
    <row r="130" spans="1:8" s="108" customFormat="1" ht="15">
      <c r="A130" s="108">
        <v>122</v>
      </c>
      <c r="C130" s="118"/>
      <c r="D130" s="118" t="s">
        <v>67</v>
      </c>
      <c r="E130" s="118"/>
      <c r="F130" s="143">
        <v>16689033.73</v>
      </c>
      <c r="G130" s="145">
        <f>F130/$F$243</f>
        <v>0.1457679686980993</v>
      </c>
      <c r="H130" s="118">
        <f t="shared" si="1"/>
        <v>17814513.16426093</v>
      </c>
    </row>
    <row r="131" spans="1:8" s="108" customFormat="1" ht="15">
      <c r="A131" s="108">
        <v>123</v>
      </c>
      <c r="C131" s="118"/>
      <c r="D131" s="118" t="s">
        <v>35</v>
      </c>
      <c r="E131" s="118"/>
      <c r="F131" s="143">
        <v>542393.92</v>
      </c>
      <c r="G131" s="145">
        <f>F131/$F$243</f>
        <v>0.004737461810654473</v>
      </c>
      <c r="H131" s="118">
        <f t="shared" si="1"/>
        <v>578972.0234483037</v>
      </c>
    </row>
    <row r="132" spans="1:8" s="108" customFormat="1" ht="15">
      <c r="A132" s="108">
        <v>124</v>
      </c>
      <c r="C132" s="118"/>
      <c r="D132" s="118" t="s">
        <v>4</v>
      </c>
      <c r="E132" s="118"/>
      <c r="F132" s="143">
        <v>17231427.65</v>
      </c>
      <c r="G132" s="145">
        <f>F132/$F$243</f>
        <v>0.15050543050875376</v>
      </c>
      <c r="H132" s="118">
        <f t="shared" si="1"/>
        <v>18393485.187709235</v>
      </c>
    </row>
    <row r="133" spans="1:8" s="108" customFormat="1" ht="15">
      <c r="A133" s="108">
        <v>125</v>
      </c>
      <c r="C133" s="118"/>
      <c r="D133" s="118"/>
      <c r="E133" s="118"/>
      <c r="F133" s="143"/>
      <c r="G133" s="145"/>
      <c r="H133" s="118"/>
    </row>
    <row r="134" spans="1:8" s="108" customFormat="1" ht="15">
      <c r="A134" s="108">
        <v>126</v>
      </c>
      <c r="B134" s="108">
        <v>9032</v>
      </c>
      <c r="C134" s="118" t="s">
        <v>197</v>
      </c>
      <c r="D134" s="118"/>
      <c r="E134" s="118"/>
      <c r="F134" s="143"/>
      <c r="G134" s="145"/>
      <c r="H134" s="118"/>
    </row>
    <row r="135" spans="1:8" s="108" customFormat="1" ht="15">
      <c r="A135" s="108">
        <v>127</v>
      </c>
      <c r="C135" s="118"/>
      <c r="D135" s="118" t="s">
        <v>67</v>
      </c>
      <c r="E135" s="118"/>
      <c r="F135" s="143">
        <v>885006.94</v>
      </c>
      <c r="G135" s="145">
        <f>F135/$F$243</f>
        <v>0.007729966037256048</v>
      </c>
      <c r="H135" s="118">
        <f t="shared" si="1"/>
        <v>944690.2701593547</v>
      </c>
    </row>
    <row r="136" spans="1:8" s="108" customFormat="1" ht="15">
      <c r="A136" s="108">
        <v>128</v>
      </c>
      <c r="C136" s="118"/>
      <c r="D136" s="118" t="s">
        <v>35</v>
      </c>
      <c r="E136" s="118"/>
      <c r="F136" s="143">
        <v>45366.43</v>
      </c>
      <c r="G136" s="145">
        <f>F136/$F$243</f>
        <v>0.00039624656856538764</v>
      </c>
      <c r="H136" s="118">
        <f t="shared" si="1"/>
        <v>48425.86320607323</v>
      </c>
    </row>
    <row r="137" spans="1:8" s="108" customFormat="1" ht="15">
      <c r="A137" s="108">
        <v>129</v>
      </c>
      <c r="C137" s="118"/>
      <c r="D137" s="118" t="s">
        <v>4</v>
      </c>
      <c r="E137" s="118"/>
      <c r="F137" s="143">
        <v>930373.37</v>
      </c>
      <c r="G137" s="145">
        <f>F137/$F$243</f>
        <v>0.008126212605821435</v>
      </c>
      <c r="H137" s="118">
        <f t="shared" si="1"/>
        <v>993116.1333654278</v>
      </c>
    </row>
    <row r="138" spans="1:8" s="108" customFormat="1" ht="15">
      <c r="A138" s="108">
        <v>130</v>
      </c>
      <c r="C138" s="118"/>
      <c r="D138" s="118"/>
      <c r="E138" s="118"/>
      <c r="F138" s="143"/>
      <c r="G138" s="145"/>
      <c r="H138" s="118"/>
    </row>
    <row r="139" spans="1:8" s="108" customFormat="1" ht="15">
      <c r="A139" s="108">
        <v>131</v>
      </c>
      <c r="B139" s="108">
        <v>9033</v>
      </c>
      <c r="C139" s="118" t="s">
        <v>198</v>
      </c>
      <c r="D139" s="118"/>
      <c r="E139" s="118"/>
      <c r="F139" s="143"/>
      <c r="G139" s="145"/>
      <c r="H139" s="118"/>
    </row>
    <row r="140" spans="1:8" s="108" customFormat="1" ht="15">
      <c r="A140" s="108">
        <v>132</v>
      </c>
      <c r="C140" s="118"/>
      <c r="D140" s="118" t="s">
        <v>67</v>
      </c>
      <c r="E140" s="118"/>
      <c r="F140" s="143">
        <v>280469.1</v>
      </c>
      <c r="G140" s="145">
        <f>F140/$F$243</f>
        <v>0.002449717080749412</v>
      </c>
      <c r="H140" s="118">
        <f aca="true" t="shared" si="2" ref="H140:H201">+$G$285*G140</f>
        <v>299383.4487335783</v>
      </c>
    </row>
    <row r="141" spans="1:8" s="108" customFormat="1" ht="15">
      <c r="A141" s="108">
        <v>133</v>
      </c>
      <c r="C141" s="118"/>
      <c r="D141" s="118" t="s">
        <v>35</v>
      </c>
      <c r="E141" s="118"/>
      <c r="F141" s="143">
        <v>12744.68</v>
      </c>
      <c r="G141" s="145">
        <f>F141/$F$243</f>
        <v>0.00011131657742220238</v>
      </c>
      <c r="H141" s="118">
        <f t="shared" si="2"/>
        <v>13604.159072802893</v>
      </c>
    </row>
    <row r="142" spans="1:8" s="108" customFormat="1" ht="15">
      <c r="A142" s="108">
        <v>134</v>
      </c>
      <c r="C142" s="118"/>
      <c r="D142" s="118" t="s">
        <v>4</v>
      </c>
      <c r="E142" s="118"/>
      <c r="F142" s="143">
        <v>293213.78</v>
      </c>
      <c r="G142" s="145">
        <f>F142/$F$243</f>
        <v>0.002561033658171615</v>
      </c>
      <c r="H142" s="118">
        <f t="shared" si="2"/>
        <v>312987.6078063813</v>
      </c>
    </row>
    <row r="143" spans="1:8" s="108" customFormat="1" ht="15">
      <c r="A143" s="108">
        <v>135</v>
      </c>
      <c r="C143" s="118"/>
      <c r="D143" s="118"/>
      <c r="E143" s="118"/>
      <c r="F143" s="143"/>
      <c r="G143" s="145"/>
      <c r="H143" s="118"/>
    </row>
    <row r="144" spans="1:8" s="108" customFormat="1" ht="15">
      <c r="A144" s="108">
        <v>136</v>
      </c>
      <c r="B144" s="108">
        <v>904</v>
      </c>
      <c r="C144" s="118" t="s">
        <v>199</v>
      </c>
      <c r="D144" s="118"/>
      <c r="E144" s="118"/>
      <c r="F144" s="143"/>
      <c r="G144" s="145"/>
      <c r="H144" s="118"/>
    </row>
    <row r="145" spans="1:8" s="108" customFormat="1" ht="15">
      <c r="A145" s="108">
        <v>137</v>
      </c>
      <c r="C145" s="118"/>
      <c r="D145" s="118" t="s">
        <v>67</v>
      </c>
      <c r="E145" s="118"/>
      <c r="F145" s="143">
        <v>608170.91</v>
      </c>
      <c r="G145" s="145"/>
      <c r="H145" s="118">
        <f>(F145/F147)*H147</f>
        <v>1353024.2996643456</v>
      </c>
    </row>
    <row r="146" spans="1:8" s="108" customFormat="1" ht="15">
      <c r="A146" s="108">
        <v>138</v>
      </c>
      <c r="C146" s="118"/>
      <c r="D146" s="118" t="s">
        <v>35</v>
      </c>
      <c r="E146" s="118"/>
      <c r="F146" s="143">
        <v>106351.65</v>
      </c>
      <c r="G146" s="145"/>
      <c r="H146" s="118">
        <f>(F146/F147)*H147</f>
        <v>236605.1456808376</v>
      </c>
    </row>
    <row r="147" spans="1:9" s="108" customFormat="1" ht="15">
      <c r="A147" s="108">
        <v>139</v>
      </c>
      <c r="C147" s="118"/>
      <c r="D147" s="118" t="s">
        <v>4</v>
      </c>
      <c r="E147" s="118"/>
      <c r="F147" s="143">
        <f>SUM(F145:F146)</f>
        <v>714522.56</v>
      </c>
      <c r="G147" s="145"/>
      <c r="H147" s="146">
        <v>1589629.4453451834</v>
      </c>
      <c r="I147" s="108" t="s">
        <v>125</v>
      </c>
    </row>
    <row r="148" spans="1:8" s="108" customFormat="1" ht="15">
      <c r="A148" s="108">
        <v>140</v>
      </c>
      <c r="C148" s="118"/>
      <c r="D148" s="118"/>
      <c r="E148" s="118"/>
      <c r="F148" s="143"/>
      <c r="G148" s="145"/>
      <c r="H148" s="118"/>
    </row>
    <row r="149" spans="1:8" s="108" customFormat="1" ht="15">
      <c r="A149" s="108">
        <v>141</v>
      </c>
      <c r="B149" s="108">
        <v>905</v>
      </c>
      <c r="C149" s="118" t="s">
        <v>200</v>
      </c>
      <c r="D149" s="118"/>
      <c r="E149" s="118"/>
      <c r="F149" s="143"/>
      <c r="G149" s="145"/>
      <c r="H149" s="118"/>
    </row>
    <row r="150" spans="1:8" s="108" customFormat="1" ht="15">
      <c r="A150" s="108">
        <v>142</v>
      </c>
      <c r="C150" s="118"/>
      <c r="D150" s="118" t="s">
        <v>67</v>
      </c>
      <c r="E150" s="118"/>
      <c r="F150" s="143">
        <v>5.24</v>
      </c>
      <c r="G150" s="145">
        <f>F150/$F$243</f>
        <v>4.576802757639584E-08</v>
      </c>
      <c r="H150" s="118">
        <f t="shared" si="2"/>
        <v>5.593376494465703</v>
      </c>
    </row>
    <row r="151" spans="1:8" s="108" customFormat="1" ht="15">
      <c r="A151" s="108">
        <v>143</v>
      </c>
      <c r="C151" s="118"/>
      <c r="D151" s="118" t="s">
        <v>35</v>
      </c>
      <c r="E151" s="118"/>
      <c r="F151" s="143">
        <v>0.17</v>
      </c>
      <c r="G151" s="145">
        <f>F151/$F$243</f>
        <v>1.484840589310552E-09</v>
      </c>
      <c r="H151" s="118">
        <f t="shared" si="2"/>
        <v>0.18146450459144456</v>
      </c>
    </row>
    <row r="152" spans="1:8" s="108" customFormat="1" ht="15">
      <c r="A152" s="108">
        <v>144</v>
      </c>
      <c r="C152" s="118"/>
      <c r="D152" s="118" t="s">
        <v>4</v>
      </c>
      <c r="E152" s="118"/>
      <c r="F152" s="143">
        <v>5.41</v>
      </c>
      <c r="G152" s="145">
        <f>F152/$F$243</f>
        <v>4.725286816570639E-08</v>
      </c>
      <c r="H152" s="118">
        <f t="shared" si="2"/>
        <v>5.774840999057148</v>
      </c>
    </row>
    <row r="153" spans="1:8" s="108" customFormat="1" ht="15">
      <c r="A153" s="108">
        <v>145</v>
      </c>
      <c r="C153" s="118"/>
      <c r="D153" s="118"/>
      <c r="E153" s="118"/>
      <c r="F153" s="143"/>
      <c r="G153" s="145"/>
      <c r="H153" s="118"/>
    </row>
    <row r="154" spans="1:8" s="108" customFormat="1" ht="15">
      <c r="A154" s="108">
        <v>146</v>
      </c>
      <c r="B154" s="108" t="s">
        <v>201</v>
      </c>
      <c r="C154" s="118"/>
      <c r="D154" s="118"/>
      <c r="E154" s="118"/>
      <c r="F154" s="143"/>
      <c r="G154" s="145"/>
      <c r="H154" s="118"/>
    </row>
    <row r="155" spans="1:8" s="108" customFormat="1" ht="15">
      <c r="A155" s="108">
        <v>147</v>
      </c>
      <c r="C155" s="118" t="s">
        <v>202</v>
      </c>
      <c r="D155" s="118"/>
      <c r="E155" s="118"/>
      <c r="F155" s="143">
        <v>20827297.340000004</v>
      </c>
      <c r="G155" s="145">
        <f>F155/$F$243</f>
        <v>0.18191303797689232</v>
      </c>
      <c r="H155" s="118">
        <f t="shared" si="2"/>
        <v>22231854.08106948</v>
      </c>
    </row>
    <row r="156" spans="1:8" s="108" customFormat="1" ht="15">
      <c r="A156" s="108">
        <v>148</v>
      </c>
      <c r="C156" s="118" t="s">
        <v>203</v>
      </c>
      <c r="D156" s="118"/>
      <c r="E156" s="118"/>
      <c r="F156" s="143">
        <v>823417.43</v>
      </c>
      <c r="G156" s="145">
        <f>F156/$F$243</f>
        <v>0.0071920213059398835</v>
      </c>
      <c r="H156" s="118">
        <f t="shared" si="2"/>
        <v>878947.2706288852</v>
      </c>
    </row>
    <row r="157" spans="1:8" s="108" customFormat="1" ht="15">
      <c r="A157" s="108">
        <v>149</v>
      </c>
      <c r="C157" s="118"/>
      <c r="D157" s="118"/>
      <c r="E157" s="118"/>
      <c r="F157" s="143"/>
      <c r="G157" s="145"/>
      <c r="H157" s="118"/>
    </row>
    <row r="158" spans="1:8" s="108" customFormat="1" ht="15">
      <c r="A158" s="108">
        <v>150</v>
      </c>
      <c r="C158" s="108" t="s">
        <v>201</v>
      </c>
      <c r="D158" s="118"/>
      <c r="E158" s="118"/>
      <c r="F158" s="143">
        <v>21650714.770000003</v>
      </c>
      <c r="G158" s="145">
        <f>F158/$F$243</f>
        <v>0.1891050592828322</v>
      </c>
      <c r="H158" s="118">
        <f t="shared" si="2"/>
        <v>23110801.351698365</v>
      </c>
    </row>
    <row r="159" spans="1:8" s="108" customFormat="1" ht="15">
      <c r="A159" s="108">
        <v>151</v>
      </c>
      <c r="C159" s="118"/>
      <c r="D159" s="118"/>
      <c r="E159" s="118"/>
      <c r="F159" s="143"/>
      <c r="G159" s="145"/>
      <c r="H159" s="118"/>
    </row>
    <row r="160" spans="1:8" s="108" customFormat="1" ht="15">
      <c r="A160" s="108">
        <v>152</v>
      </c>
      <c r="B160" s="108" t="s">
        <v>204</v>
      </c>
      <c r="C160" s="118"/>
      <c r="D160" s="118"/>
      <c r="E160" s="118"/>
      <c r="F160" s="143"/>
      <c r="G160" s="145"/>
      <c r="H160" s="118"/>
    </row>
    <row r="161" spans="1:8" s="108" customFormat="1" ht="15">
      <c r="A161" s="108">
        <v>153</v>
      </c>
      <c r="C161" s="118"/>
      <c r="D161" s="118"/>
      <c r="E161" s="118"/>
      <c r="F161" s="143"/>
      <c r="G161" s="145"/>
      <c r="H161" s="118"/>
    </row>
    <row r="162" spans="1:8" s="108" customFormat="1" ht="15">
      <c r="A162" s="108">
        <v>154</v>
      </c>
      <c r="B162" s="108">
        <v>907</v>
      </c>
      <c r="C162" s="118" t="s">
        <v>194</v>
      </c>
      <c r="D162" s="118"/>
      <c r="E162" s="118"/>
      <c r="F162" s="143"/>
      <c r="G162" s="145"/>
      <c r="H162" s="118"/>
    </row>
    <row r="163" spans="1:8" s="108" customFormat="1" ht="15">
      <c r="A163" s="108">
        <v>155</v>
      </c>
      <c r="C163" s="118"/>
      <c r="D163" s="118" t="s">
        <v>67</v>
      </c>
      <c r="E163" s="118"/>
      <c r="F163" s="143">
        <v>139267.02</v>
      </c>
      <c r="G163" s="145">
        <f>F163/$F$243</f>
        <v>0.0012164077885195553</v>
      </c>
      <c r="H163" s="118">
        <f t="shared" si="2"/>
        <v>148658.94582486353</v>
      </c>
    </row>
    <row r="164" spans="1:8" s="108" customFormat="1" ht="15">
      <c r="A164" s="108">
        <v>156</v>
      </c>
      <c r="C164" s="118"/>
      <c r="D164" s="118" t="s">
        <v>35</v>
      </c>
      <c r="E164" s="118"/>
      <c r="F164" s="143">
        <v>62324.52</v>
      </c>
      <c r="G164" s="145">
        <f>F164/$F$243</f>
        <v>0.0005443645706193957</v>
      </c>
      <c r="H164" s="118">
        <f t="shared" si="2"/>
        <v>66527.57732764457</v>
      </c>
    </row>
    <row r="165" spans="1:8" s="108" customFormat="1" ht="15">
      <c r="A165" s="108">
        <v>157</v>
      </c>
      <c r="C165" s="118"/>
      <c r="D165" s="118" t="s">
        <v>4</v>
      </c>
      <c r="E165" s="118"/>
      <c r="F165" s="143">
        <v>201591.54</v>
      </c>
      <c r="G165" s="145">
        <f>F165/$F$243</f>
        <v>0.0017607723591389513</v>
      </c>
      <c r="H165" s="118">
        <f t="shared" si="2"/>
        <v>215186.52315250813</v>
      </c>
    </row>
    <row r="166" spans="1:8" s="108" customFormat="1" ht="15">
      <c r="A166" s="108">
        <v>158</v>
      </c>
      <c r="C166" s="118"/>
      <c r="D166" s="118"/>
      <c r="E166" s="118"/>
      <c r="F166" s="143"/>
      <c r="G166" s="145"/>
      <c r="H166" s="118"/>
    </row>
    <row r="167" spans="1:8" s="108" customFormat="1" ht="15">
      <c r="A167" s="108">
        <v>159</v>
      </c>
      <c r="B167" s="108">
        <v>908</v>
      </c>
      <c r="C167" s="118" t="s">
        <v>205</v>
      </c>
      <c r="D167" s="118"/>
      <c r="E167" s="118"/>
      <c r="F167" s="143"/>
      <c r="G167" s="145"/>
      <c r="H167" s="118"/>
    </row>
    <row r="168" spans="1:8" s="108" customFormat="1" ht="15">
      <c r="A168" s="108">
        <v>160</v>
      </c>
      <c r="C168" s="118"/>
      <c r="D168" s="118" t="s">
        <v>67</v>
      </c>
      <c r="E168" s="118"/>
      <c r="F168" s="143">
        <v>1807170.87</v>
      </c>
      <c r="G168" s="145">
        <f>F168/$F$243</f>
        <v>0.015784474468209783</v>
      </c>
      <c r="H168" s="118">
        <f t="shared" si="2"/>
        <v>1929043.3331567054</v>
      </c>
    </row>
    <row r="169" spans="1:8" s="108" customFormat="1" ht="15">
      <c r="A169" s="108">
        <v>161</v>
      </c>
      <c r="C169" s="118"/>
      <c r="D169" s="118" t="s">
        <v>35</v>
      </c>
      <c r="E169" s="118"/>
      <c r="F169" s="143">
        <v>106242.08</v>
      </c>
      <c r="G169" s="145">
        <f>F169/$F$243</f>
        <v>0.0009279561922163459</v>
      </c>
      <c r="H169" s="118">
        <f t="shared" si="2"/>
        <v>113406.86125861542</v>
      </c>
    </row>
    <row r="170" spans="1:8" s="108" customFormat="1" ht="15">
      <c r="A170" s="108">
        <v>162</v>
      </c>
      <c r="C170" s="118"/>
      <c r="D170" s="118" t="s">
        <v>4</v>
      </c>
      <c r="E170" s="118"/>
      <c r="F170" s="143">
        <v>1913412.95</v>
      </c>
      <c r="G170" s="145">
        <f>F170/$F$243</f>
        <v>0.016712430660426127</v>
      </c>
      <c r="H170" s="118">
        <f t="shared" si="2"/>
        <v>2042450.1944153206</v>
      </c>
    </row>
    <row r="171" spans="1:8" s="108" customFormat="1" ht="15">
      <c r="A171" s="108">
        <v>163</v>
      </c>
      <c r="C171" s="118"/>
      <c r="D171" s="118"/>
      <c r="E171" s="118"/>
      <c r="F171" s="143"/>
      <c r="G171" s="145"/>
      <c r="H171" s="118"/>
    </row>
    <row r="172" spans="1:8" s="108" customFormat="1" ht="15">
      <c r="A172" s="108">
        <v>164</v>
      </c>
      <c r="B172" s="108">
        <v>909</v>
      </c>
      <c r="C172" s="118" t="s">
        <v>206</v>
      </c>
      <c r="D172" s="118"/>
      <c r="E172" s="118"/>
      <c r="F172" s="143"/>
      <c r="G172" s="145"/>
      <c r="H172" s="118"/>
    </row>
    <row r="173" spans="1:8" s="108" customFormat="1" ht="15">
      <c r="A173" s="108">
        <v>165</v>
      </c>
      <c r="C173" s="118"/>
      <c r="D173" s="118" t="s">
        <v>67</v>
      </c>
      <c r="E173" s="118"/>
      <c r="F173" s="143">
        <v>1649534.83</v>
      </c>
      <c r="G173" s="145">
        <f>F173/$F$243</f>
        <v>0.014407625112149889</v>
      </c>
      <c r="H173" s="118">
        <f t="shared" si="2"/>
        <v>1760776.5925428397</v>
      </c>
    </row>
    <row r="174" spans="1:8" s="108" customFormat="1" ht="15">
      <c r="A174" s="108">
        <v>166</v>
      </c>
      <c r="C174" s="118"/>
      <c r="D174" s="118" t="s">
        <v>35</v>
      </c>
      <c r="E174" s="118"/>
      <c r="F174" s="143">
        <v>54530.1</v>
      </c>
      <c r="G174" s="145">
        <f>F174/$F$243</f>
        <v>0.0004762853283480196</v>
      </c>
      <c r="H174" s="118">
        <f t="shared" si="2"/>
        <v>58207.51518718783</v>
      </c>
    </row>
    <row r="175" spans="1:8" s="108" customFormat="1" ht="15">
      <c r="A175" s="108">
        <v>167</v>
      </c>
      <c r="C175" s="118"/>
      <c r="D175" s="118" t="s">
        <v>4</v>
      </c>
      <c r="E175" s="118"/>
      <c r="F175" s="143">
        <v>1704064.93</v>
      </c>
      <c r="G175" s="145">
        <f>F175/$F$243</f>
        <v>0.014883910440497907</v>
      </c>
      <c r="H175" s="118">
        <f t="shared" si="2"/>
        <v>1818984.1077300273</v>
      </c>
    </row>
    <row r="176" spans="1:8" s="108" customFormat="1" ht="15">
      <c r="A176" s="108">
        <v>168</v>
      </c>
      <c r="C176" s="118"/>
      <c r="D176" s="118"/>
      <c r="E176" s="118"/>
      <c r="F176" s="143"/>
      <c r="G176" s="145"/>
      <c r="H176" s="118"/>
    </row>
    <row r="177" spans="1:8" s="108" customFormat="1" ht="15">
      <c r="A177" s="108">
        <v>169</v>
      </c>
      <c r="B177" s="108">
        <v>910</v>
      </c>
      <c r="C177" s="118" t="s">
        <v>207</v>
      </c>
      <c r="D177" s="118"/>
      <c r="E177" s="118"/>
      <c r="F177" s="143"/>
      <c r="G177" s="145"/>
      <c r="H177" s="118"/>
    </row>
    <row r="178" spans="1:8" s="108" customFormat="1" ht="15">
      <c r="A178" s="108">
        <v>170</v>
      </c>
      <c r="C178" s="118"/>
      <c r="D178" s="118" t="s">
        <v>67</v>
      </c>
      <c r="E178" s="118"/>
      <c r="F178" s="143">
        <v>0</v>
      </c>
      <c r="G178" s="145">
        <f>F178/$F$243</f>
        <v>0</v>
      </c>
      <c r="H178" s="118">
        <f t="shared" si="2"/>
        <v>0</v>
      </c>
    </row>
    <row r="179" spans="1:8" s="108" customFormat="1" ht="15">
      <c r="A179" s="108">
        <v>171</v>
      </c>
      <c r="C179" s="118"/>
      <c r="D179" s="118" t="s">
        <v>35</v>
      </c>
      <c r="E179" s="118"/>
      <c r="F179" s="143">
        <v>0</v>
      </c>
      <c r="G179" s="145">
        <f>F179/$F$243</f>
        <v>0</v>
      </c>
      <c r="H179" s="118">
        <f t="shared" si="2"/>
        <v>0</v>
      </c>
    </row>
    <row r="180" spans="1:8" s="108" customFormat="1" ht="15">
      <c r="A180" s="108">
        <v>172</v>
      </c>
      <c r="C180" s="118"/>
      <c r="D180" s="118" t="s">
        <v>4</v>
      </c>
      <c r="E180" s="118"/>
      <c r="F180" s="143">
        <v>0</v>
      </c>
      <c r="G180" s="145">
        <f>F180/$F$243</f>
        <v>0</v>
      </c>
      <c r="H180" s="118">
        <f t="shared" si="2"/>
        <v>0</v>
      </c>
    </row>
    <row r="181" spans="1:8" s="108" customFormat="1" ht="15">
      <c r="A181" s="108">
        <v>173</v>
      </c>
      <c r="C181" s="118"/>
      <c r="D181" s="118"/>
      <c r="E181" s="118"/>
      <c r="F181" s="143"/>
      <c r="G181" s="145"/>
      <c r="H181" s="118"/>
    </row>
    <row r="182" spans="1:8" s="108" customFormat="1" ht="15">
      <c r="A182" s="108">
        <v>174</v>
      </c>
      <c r="B182" s="108" t="s">
        <v>208</v>
      </c>
      <c r="C182" s="118"/>
      <c r="D182" s="118"/>
      <c r="E182" s="118"/>
      <c r="F182" s="143"/>
      <c r="G182" s="145"/>
      <c r="H182" s="118"/>
    </row>
    <row r="183" spans="1:8" s="108" customFormat="1" ht="15">
      <c r="A183" s="108">
        <v>175</v>
      </c>
      <c r="C183" s="108" t="s">
        <v>209</v>
      </c>
      <c r="D183" s="118"/>
      <c r="E183" s="118"/>
      <c r="F183" s="143">
        <v>3595972.72</v>
      </c>
      <c r="G183" s="145">
        <f>F183/$F$243</f>
        <v>0.03140850736887923</v>
      </c>
      <c r="H183" s="118">
        <f t="shared" si="2"/>
        <v>3838478.8715244085</v>
      </c>
    </row>
    <row r="184" spans="1:8" s="108" customFormat="1" ht="15">
      <c r="A184" s="108">
        <v>176</v>
      </c>
      <c r="C184" s="108" t="s">
        <v>210</v>
      </c>
      <c r="D184" s="118"/>
      <c r="E184" s="118"/>
      <c r="F184" s="143">
        <v>223096.7</v>
      </c>
      <c r="G184" s="145">
        <f>F184/$F$243</f>
        <v>0.0019486060911837614</v>
      </c>
      <c r="H184" s="118">
        <f t="shared" si="2"/>
        <v>238141.95377344784</v>
      </c>
    </row>
    <row r="185" spans="1:8" s="108" customFormat="1" ht="15">
      <c r="A185" s="108">
        <v>177</v>
      </c>
      <c r="C185" s="118"/>
      <c r="D185" s="118"/>
      <c r="E185" s="118"/>
      <c r="F185" s="143"/>
      <c r="G185" s="145"/>
      <c r="H185" s="118"/>
    </row>
    <row r="186" spans="1:8" s="108" customFormat="1" ht="15">
      <c r="A186" s="108">
        <v>178</v>
      </c>
      <c r="C186" s="108" t="s">
        <v>208</v>
      </c>
      <c r="D186" s="118"/>
      <c r="E186" s="118"/>
      <c r="F186" s="143">
        <v>3819069.42</v>
      </c>
      <c r="G186" s="145">
        <f>F186/$F$243</f>
        <v>0.03335711346006299</v>
      </c>
      <c r="H186" s="118">
        <f t="shared" si="2"/>
        <v>4076620.8252978562</v>
      </c>
    </row>
    <row r="187" spans="1:8" s="108" customFormat="1" ht="15">
      <c r="A187" s="108">
        <v>179</v>
      </c>
      <c r="C187" s="118"/>
      <c r="D187" s="118"/>
      <c r="E187" s="118"/>
      <c r="F187" s="143"/>
      <c r="G187" s="145"/>
      <c r="H187" s="118"/>
    </row>
    <row r="188" spans="1:8" s="108" customFormat="1" ht="15">
      <c r="A188" s="108">
        <v>180</v>
      </c>
      <c r="B188" s="108" t="s">
        <v>211</v>
      </c>
      <c r="C188" s="118"/>
      <c r="D188" s="118"/>
      <c r="E188" s="118"/>
      <c r="F188" s="143"/>
      <c r="G188" s="145"/>
      <c r="H188" s="118"/>
    </row>
    <row r="189" spans="1:8" s="108" customFormat="1" ht="15">
      <c r="A189" s="108">
        <v>181</v>
      </c>
      <c r="C189" s="118"/>
      <c r="D189" s="118"/>
      <c r="E189" s="118"/>
      <c r="F189" s="143"/>
      <c r="G189" s="145"/>
      <c r="H189" s="118"/>
    </row>
    <row r="190" spans="1:8" s="108" customFormat="1" ht="15">
      <c r="A190" s="108">
        <v>182</v>
      </c>
      <c r="B190" s="108">
        <v>920</v>
      </c>
      <c r="C190" s="118" t="s">
        <v>212</v>
      </c>
      <c r="D190" s="118"/>
      <c r="E190" s="118"/>
      <c r="H190" s="118"/>
    </row>
    <row r="191" spans="1:8" s="108" customFormat="1" ht="15">
      <c r="A191" s="108">
        <v>183</v>
      </c>
      <c r="C191" s="118"/>
      <c r="D191" s="118" t="s">
        <v>67</v>
      </c>
      <c r="E191" s="118"/>
      <c r="F191" s="143">
        <v>21817890.95</v>
      </c>
      <c r="G191" s="145">
        <f>F191/$F$243</f>
        <v>0.1905652356218315</v>
      </c>
      <c r="H191" s="118">
        <f t="shared" si="2"/>
        <v>23289251.60277595</v>
      </c>
    </row>
    <row r="192" spans="1:8" s="108" customFormat="1" ht="15">
      <c r="A192" s="108">
        <v>184</v>
      </c>
      <c r="C192" s="118"/>
      <c r="D192" s="118" t="s">
        <v>35</v>
      </c>
      <c r="E192" s="118"/>
      <c r="F192" s="143">
        <v>1264270.12</v>
      </c>
      <c r="G192" s="145">
        <f>F192/$F$243</f>
        <v>0.011042585823697191</v>
      </c>
      <c r="H192" s="118">
        <f t="shared" si="2"/>
        <v>1349530.2999739188</v>
      </c>
    </row>
    <row r="193" spans="1:8" s="108" customFormat="1" ht="15">
      <c r="A193" s="108">
        <v>185</v>
      </c>
      <c r="C193" s="118"/>
      <c r="D193" s="118" t="s">
        <v>4</v>
      </c>
      <c r="E193" s="118"/>
      <c r="F193" s="143">
        <v>23082161.07</v>
      </c>
      <c r="G193" s="145">
        <f>F193/$F$243</f>
        <v>0.20160782144552872</v>
      </c>
      <c r="H193" s="118">
        <f t="shared" si="2"/>
        <v>24638781.902749874</v>
      </c>
    </row>
    <row r="194" spans="1:8" s="108" customFormat="1" ht="15">
      <c r="A194" s="108">
        <v>186</v>
      </c>
      <c r="B194" s="108">
        <v>921</v>
      </c>
      <c r="C194" s="118" t="s">
        <v>213</v>
      </c>
      <c r="D194" s="118"/>
      <c r="E194" s="118"/>
      <c r="H194" s="118"/>
    </row>
    <row r="195" spans="1:8" s="108" customFormat="1" ht="15">
      <c r="A195" s="108">
        <v>187</v>
      </c>
      <c r="C195" s="118"/>
      <c r="D195" s="118" t="s">
        <v>67</v>
      </c>
      <c r="E195" s="118"/>
      <c r="F195" s="143">
        <v>14620700.98</v>
      </c>
      <c r="G195" s="145">
        <f>F195/$F$243</f>
        <v>0.12770241328986215</v>
      </c>
      <c r="H195" s="118">
        <f t="shared" si="2"/>
        <v>15606695.647737343</v>
      </c>
    </row>
    <row r="196" spans="1:8" s="108" customFormat="1" ht="15">
      <c r="A196" s="108">
        <v>188</v>
      </c>
      <c r="C196" s="118"/>
      <c r="D196" s="118" t="s">
        <v>35</v>
      </c>
      <c r="E196" s="118"/>
      <c r="F196" s="143">
        <v>521873.8</v>
      </c>
      <c r="G196" s="145">
        <f>F196/$F$243</f>
        <v>0.004558231769045512</v>
      </c>
      <c r="H196" s="118">
        <f t="shared" si="2"/>
        <v>557068.0622132625</v>
      </c>
    </row>
    <row r="197" spans="1:8" s="108" customFormat="1" ht="15">
      <c r="A197" s="108">
        <v>189</v>
      </c>
      <c r="C197" s="118"/>
      <c r="D197" s="118" t="s">
        <v>4</v>
      </c>
      <c r="E197" s="118"/>
      <c r="F197" s="143">
        <v>15142574.780000001</v>
      </c>
      <c r="G197" s="145">
        <f>F197/$F$243</f>
        <v>0.13226064505890767</v>
      </c>
      <c r="H197" s="118">
        <f t="shared" si="2"/>
        <v>16163763.709950605</v>
      </c>
    </row>
    <row r="198" spans="1:8" s="108" customFormat="1" ht="15">
      <c r="A198" s="108">
        <v>190</v>
      </c>
      <c r="B198" s="108">
        <v>922</v>
      </c>
      <c r="C198" s="118" t="s">
        <v>214</v>
      </c>
      <c r="D198" s="118"/>
      <c r="E198" s="118"/>
      <c r="H198" s="118"/>
    </row>
    <row r="199" spans="1:8" s="108" customFormat="1" ht="15">
      <c r="A199" s="108">
        <v>191</v>
      </c>
      <c r="C199" s="118"/>
      <c r="D199" s="118" t="s">
        <v>67</v>
      </c>
      <c r="E199" s="118"/>
      <c r="F199" s="143">
        <v>-3048448.42</v>
      </c>
      <c r="G199" s="145">
        <f>F199/$F$243</f>
        <v>-0.02662623499079777</v>
      </c>
      <c r="H199" s="118">
        <f t="shared" si="2"/>
        <v>-3254030.4841639525</v>
      </c>
    </row>
    <row r="200" spans="1:8" s="108" customFormat="1" ht="15">
      <c r="A200" s="108">
        <v>192</v>
      </c>
      <c r="C200" s="118"/>
      <c r="D200" s="118" t="s">
        <v>35</v>
      </c>
      <c r="E200" s="118"/>
      <c r="F200" s="143">
        <v>-182084.13</v>
      </c>
      <c r="G200" s="145">
        <f>F200/$F$243</f>
        <v>-0.001590387687607642</v>
      </c>
      <c r="H200" s="118">
        <f t="shared" si="2"/>
        <v>-194363.56732008347</v>
      </c>
    </row>
    <row r="201" spans="1:8" s="108" customFormat="1" ht="15">
      <c r="A201" s="108">
        <v>193</v>
      </c>
      <c r="C201" s="118"/>
      <c r="D201" s="118" t="s">
        <v>4</v>
      </c>
      <c r="E201" s="118"/>
      <c r="F201" s="143">
        <v>-3230532.55</v>
      </c>
      <c r="G201" s="145">
        <f>F201/$F$243</f>
        <v>-0.02821662267840541</v>
      </c>
      <c r="H201" s="118">
        <f t="shared" si="2"/>
        <v>-3448394.051484036</v>
      </c>
    </row>
    <row r="202" spans="1:8" s="108" customFormat="1" ht="15">
      <c r="A202" s="108">
        <v>194</v>
      </c>
      <c r="B202" s="108">
        <v>923</v>
      </c>
      <c r="C202" s="118" t="s">
        <v>215</v>
      </c>
      <c r="D202" s="118"/>
      <c r="E202" s="118"/>
      <c r="F202" s="143"/>
      <c r="G202" s="145"/>
      <c r="H202" s="118"/>
    </row>
    <row r="203" spans="1:8" s="108" customFormat="1" ht="15">
      <c r="A203" s="108">
        <v>195</v>
      </c>
      <c r="C203" s="118"/>
      <c r="D203" s="118" t="s">
        <v>67</v>
      </c>
      <c r="E203" s="118"/>
      <c r="F203" s="143">
        <v>2586014.63</v>
      </c>
      <c r="G203" s="145">
        <f>F203/$F$243</f>
        <v>0.02258717345397005</v>
      </c>
      <c r="H203" s="118">
        <f>+$G$285*G203</f>
        <v>2760410.96293634</v>
      </c>
    </row>
    <row r="204" spans="1:8" s="108" customFormat="1" ht="15">
      <c r="A204" s="108">
        <v>196</v>
      </c>
      <c r="C204" s="118"/>
      <c r="D204" s="118" t="s">
        <v>35</v>
      </c>
      <c r="E204" s="118"/>
      <c r="F204" s="143">
        <v>131480.14</v>
      </c>
      <c r="G204" s="145">
        <f>F204/$F$243</f>
        <v>0.0011483944032954934</v>
      </c>
      <c r="H204" s="118">
        <f>+$G$285*G204</f>
        <v>140346.93216890458</v>
      </c>
    </row>
    <row r="205" spans="1:8" s="108" customFormat="1" ht="15">
      <c r="A205" s="108">
        <v>197</v>
      </c>
      <c r="C205" s="118"/>
      <c r="D205" s="118" t="s">
        <v>4</v>
      </c>
      <c r="E205" s="118"/>
      <c r="F205" s="143">
        <v>2717494.77</v>
      </c>
      <c r="G205" s="145">
        <f>F205/$F$243</f>
        <v>0.023735567857265546</v>
      </c>
      <c r="H205" s="118">
        <f>+$G$285*G205</f>
        <v>2900757.8951052446</v>
      </c>
    </row>
    <row r="206" spans="1:8" s="108" customFormat="1" ht="15">
      <c r="A206" s="108">
        <v>198</v>
      </c>
      <c r="B206" s="108">
        <v>924</v>
      </c>
      <c r="C206" s="118" t="s">
        <v>216</v>
      </c>
      <c r="D206" s="118"/>
      <c r="E206" s="118"/>
      <c r="F206" s="143"/>
      <c r="G206" s="145"/>
      <c r="H206" s="118"/>
    </row>
    <row r="207" spans="1:8" s="108" customFormat="1" ht="15">
      <c r="A207" s="108">
        <v>199</v>
      </c>
      <c r="C207" s="118"/>
      <c r="D207" s="118" t="s">
        <v>67</v>
      </c>
      <c r="E207" s="118"/>
      <c r="F207" s="143">
        <v>1146584.85</v>
      </c>
      <c r="G207" s="145">
        <f>F207/$F$243</f>
        <v>0.010014680731579712</v>
      </c>
      <c r="H207" s="118">
        <f>+$G$285*G207</f>
        <v>1223908.5398665047</v>
      </c>
    </row>
    <row r="208" spans="1:8" s="108" customFormat="1" ht="15">
      <c r="A208" s="108">
        <v>200</v>
      </c>
      <c r="C208" s="118"/>
      <c r="D208" s="118" t="s">
        <v>35</v>
      </c>
      <c r="E208" s="118"/>
      <c r="F208" s="143">
        <v>37903.62</v>
      </c>
      <c r="G208" s="145">
        <f>F208/$F$243</f>
        <v>0.00033106372622237194</v>
      </c>
      <c r="H208" s="118">
        <f>+$G$285*G208</f>
        <v>40459.77426777865</v>
      </c>
    </row>
    <row r="209" spans="1:8" s="108" customFormat="1" ht="15">
      <c r="A209" s="108">
        <v>201</v>
      </c>
      <c r="C209" s="118"/>
      <c r="D209" s="118" t="s">
        <v>4</v>
      </c>
      <c r="E209" s="118"/>
      <c r="F209" s="143">
        <v>1184488.47</v>
      </c>
      <c r="G209" s="145">
        <f>F209/$F$243</f>
        <v>0.010345744457802081</v>
      </c>
      <c r="H209" s="118">
        <f>+$G$285*G209</f>
        <v>1264368.3141342832</v>
      </c>
    </row>
    <row r="210" spans="1:8" s="108" customFormat="1" ht="15">
      <c r="A210" s="108">
        <v>202</v>
      </c>
      <c r="B210" s="108">
        <v>925</v>
      </c>
      <c r="C210" s="118" t="s">
        <v>217</v>
      </c>
      <c r="D210" s="118"/>
      <c r="E210" s="118"/>
      <c r="F210" s="143"/>
      <c r="G210" s="145"/>
      <c r="H210" s="118"/>
    </row>
    <row r="211" spans="1:8" s="108" customFormat="1" ht="15">
      <c r="A211" s="108">
        <v>203</v>
      </c>
      <c r="C211" s="118"/>
      <c r="D211" s="118" t="s">
        <v>67</v>
      </c>
      <c r="E211" s="118"/>
      <c r="F211" s="143">
        <v>39875.72</v>
      </c>
      <c r="G211" s="145">
        <f>F211/$F$243</f>
        <v>0.00034828875049401506</v>
      </c>
      <c r="H211" s="118">
        <f>+$G$285*G211</f>
        <v>42564.869264865636</v>
      </c>
    </row>
    <row r="212" spans="1:8" s="108" customFormat="1" ht="15">
      <c r="A212" s="108">
        <v>204</v>
      </c>
      <c r="C212" s="118"/>
      <c r="D212" s="118" t="s">
        <v>35</v>
      </c>
      <c r="E212" s="118"/>
      <c r="F212" s="143">
        <v>5423.97</v>
      </c>
      <c r="G212" s="145">
        <f>F212/$F$243</f>
        <v>4.737488712472209E-05</v>
      </c>
      <c r="H212" s="118">
        <f>+$G$285*G212</f>
        <v>5789.753111581515</v>
      </c>
    </row>
    <row r="213" spans="1:8" s="108" customFormat="1" ht="15">
      <c r="A213" s="108">
        <v>205</v>
      </c>
      <c r="C213" s="118"/>
      <c r="D213" s="118" t="s">
        <v>4</v>
      </c>
      <c r="E213" s="118"/>
      <c r="F213" s="143">
        <v>45299.69</v>
      </c>
      <c r="G213" s="145">
        <f>F213/$F$243</f>
        <v>0.00039566363761873714</v>
      </c>
      <c r="H213" s="118">
        <f>+$G$285*G213</f>
        <v>48354.62237644715</v>
      </c>
    </row>
    <row r="214" spans="1:8" s="108" customFormat="1" ht="15">
      <c r="A214" s="108">
        <v>206</v>
      </c>
      <c r="B214" s="108">
        <v>926</v>
      </c>
      <c r="C214" s="118" t="s">
        <v>218</v>
      </c>
      <c r="D214" s="118"/>
      <c r="E214" s="118"/>
      <c r="F214" s="143"/>
      <c r="G214" s="145"/>
      <c r="H214" s="118"/>
    </row>
    <row r="215" spans="1:8" s="108" customFormat="1" ht="15">
      <c r="A215" s="108">
        <v>207</v>
      </c>
      <c r="C215" s="118"/>
      <c r="D215" s="118" t="s">
        <v>67</v>
      </c>
      <c r="E215" s="118"/>
      <c r="F215" s="143">
        <v>1023696.76</v>
      </c>
      <c r="G215" s="145">
        <f>F215/$F$243</f>
        <v>0.008941332355257074</v>
      </c>
      <c r="H215" s="118">
        <f>+$G$285*G215</f>
        <v>1092733.0906192171</v>
      </c>
    </row>
    <row r="216" spans="1:8" s="108" customFormat="1" ht="15">
      <c r="A216" s="108">
        <v>208</v>
      </c>
      <c r="C216" s="118"/>
      <c r="D216" s="118" t="s">
        <v>35</v>
      </c>
      <c r="E216" s="118"/>
      <c r="F216" s="143">
        <v>132882.08</v>
      </c>
      <c r="G216" s="145">
        <f>F216/$F$243</f>
        <v>0.001160639446917717</v>
      </c>
      <c r="H216" s="118">
        <f>+$G$285*G216</f>
        <v>141843.41656635707</v>
      </c>
    </row>
    <row r="217" spans="1:8" s="108" customFormat="1" ht="15">
      <c r="A217" s="108">
        <v>209</v>
      </c>
      <c r="C217" s="118"/>
      <c r="D217" s="118" t="s">
        <v>4</v>
      </c>
      <c r="E217" s="118"/>
      <c r="F217" s="143">
        <v>1156578.84</v>
      </c>
      <c r="G217" s="145">
        <f>F217/$F$243</f>
        <v>0.010101971802174791</v>
      </c>
      <c r="H217" s="118">
        <f>+$G$285*G217</f>
        <v>1234576.5071855744</v>
      </c>
    </row>
    <row r="218" spans="1:8" s="108" customFormat="1" ht="15">
      <c r="A218" s="108">
        <v>210</v>
      </c>
      <c r="B218" s="108">
        <v>928</v>
      </c>
      <c r="C218" s="118" t="s">
        <v>219</v>
      </c>
      <c r="D218" s="118"/>
      <c r="E218" s="118"/>
      <c r="F218" s="143"/>
      <c r="H218" s="118"/>
    </row>
    <row r="219" spans="1:8" s="108" customFormat="1" ht="15">
      <c r="A219" s="108">
        <v>211</v>
      </c>
      <c r="C219" s="118"/>
      <c r="D219" s="118" t="s">
        <v>67</v>
      </c>
      <c r="E219" s="118"/>
      <c r="F219" s="143">
        <v>0</v>
      </c>
      <c r="G219" s="145">
        <f>F219/$F$243</f>
        <v>0</v>
      </c>
      <c r="H219" s="118">
        <f>+$G$285*G219</f>
        <v>0</v>
      </c>
    </row>
    <row r="220" spans="1:8" s="108" customFormat="1" ht="15">
      <c r="A220" s="108">
        <v>212</v>
      </c>
      <c r="C220" s="118"/>
      <c r="D220" s="118" t="s">
        <v>35</v>
      </c>
      <c r="E220" s="118"/>
      <c r="F220" s="143">
        <v>0</v>
      </c>
      <c r="G220" s="145">
        <f>F220/$F$243</f>
        <v>0</v>
      </c>
      <c r="H220" s="118">
        <f>+$G$285*G220</f>
        <v>0</v>
      </c>
    </row>
    <row r="221" spans="1:8" s="108" customFormat="1" ht="15">
      <c r="A221" s="108">
        <v>213</v>
      </c>
      <c r="C221" s="118"/>
      <c r="D221" s="118" t="s">
        <v>4</v>
      </c>
      <c r="E221" s="118"/>
      <c r="F221" s="143">
        <v>0</v>
      </c>
      <c r="G221" s="145">
        <f>F221/$F$243</f>
        <v>0</v>
      </c>
      <c r="H221" s="118">
        <f>+$G$285*G221</f>
        <v>0</v>
      </c>
    </row>
    <row r="222" spans="1:8" s="108" customFormat="1" ht="15">
      <c r="A222" s="108">
        <v>214</v>
      </c>
      <c r="B222" s="108">
        <v>9301</v>
      </c>
      <c r="C222" s="118" t="s">
        <v>220</v>
      </c>
      <c r="D222" s="118"/>
      <c r="E222" s="118"/>
      <c r="F222" s="143"/>
      <c r="H222" s="118"/>
    </row>
    <row r="223" spans="1:8" s="108" customFormat="1" ht="15">
      <c r="A223" s="108">
        <v>215</v>
      </c>
      <c r="C223" s="118"/>
      <c r="D223" s="118" t="s">
        <v>67</v>
      </c>
      <c r="E223" s="118"/>
      <c r="F223" s="143">
        <v>0</v>
      </c>
      <c r="G223" s="145">
        <f>F223/$F$243</f>
        <v>0</v>
      </c>
      <c r="H223" s="118">
        <f>+$G$285*G223</f>
        <v>0</v>
      </c>
    </row>
    <row r="224" spans="1:8" s="108" customFormat="1" ht="15">
      <c r="A224" s="108">
        <v>216</v>
      </c>
      <c r="C224" s="118"/>
      <c r="D224" s="118" t="s">
        <v>35</v>
      </c>
      <c r="E224" s="118"/>
      <c r="F224" s="143">
        <v>0</v>
      </c>
      <c r="G224" s="145">
        <f>F224/$F$243</f>
        <v>0</v>
      </c>
      <c r="H224" s="118">
        <f>+$G$285*G224</f>
        <v>0</v>
      </c>
    </row>
    <row r="225" spans="1:8" s="108" customFormat="1" ht="15">
      <c r="A225" s="108">
        <v>217</v>
      </c>
      <c r="C225" s="118"/>
      <c r="D225" s="118" t="s">
        <v>4</v>
      </c>
      <c r="E225" s="118"/>
      <c r="F225" s="143">
        <v>0</v>
      </c>
      <c r="G225" s="145">
        <f>F225/$F$243</f>
        <v>0</v>
      </c>
      <c r="H225" s="118">
        <f>+$G$285*G225</f>
        <v>0</v>
      </c>
    </row>
    <row r="226" spans="1:8" s="108" customFormat="1" ht="15">
      <c r="A226" s="108">
        <v>218</v>
      </c>
      <c r="B226" s="108">
        <v>9302</v>
      </c>
      <c r="C226" s="118" t="s">
        <v>221</v>
      </c>
      <c r="D226" s="118"/>
      <c r="E226" s="118"/>
      <c r="F226" s="143"/>
      <c r="G226" s="145"/>
      <c r="H226" s="118"/>
    </row>
    <row r="227" spans="1:8" s="108" customFormat="1" ht="15">
      <c r="A227" s="108">
        <v>219</v>
      </c>
      <c r="C227" s="118"/>
      <c r="D227" s="118" t="s">
        <v>67</v>
      </c>
      <c r="E227" s="118"/>
      <c r="F227" s="143">
        <v>2315589.22</v>
      </c>
      <c r="G227" s="145">
        <f>F227/$F$243</f>
        <v>0.020225181541329185</v>
      </c>
      <c r="H227" s="118">
        <f>+$G$285*G227</f>
        <v>2471748.533203468</v>
      </c>
    </row>
    <row r="228" spans="1:8" s="108" customFormat="1" ht="15">
      <c r="A228" s="108">
        <v>220</v>
      </c>
      <c r="C228" s="118"/>
      <c r="D228" s="118" t="s">
        <v>35</v>
      </c>
      <c r="E228" s="118"/>
      <c r="F228" s="143">
        <v>76548.4</v>
      </c>
      <c r="G228" s="145">
        <f>F228/$F$243</f>
        <v>0.0006686010080398815</v>
      </c>
      <c r="H228" s="118">
        <f>+$G$285*G228</f>
        <v>81710.69107804551</v>
      </c>
    </row>
    <row r="229" spans="1:8" s="108" customFormat="1" ht="15">
      <c r="A229" s="108">
        <v>221</v>
      </c>
      <c r="C229" s="118"/>
      <c r="D229" s="118" t="s">
        <v>4</v>
      </c>
      <c r="E229" s="118"/>
      <c r="F229" s="143">
        <v>2392137.62</v>
      </c>
      <c r="G229" s="145">
        <f>F229/$F$243</f>
        <v>0.020893782549369067</v>
      </c>
      <c r="H229" s="118">
        <f>+$G$285*G229</f>
        <v>2553459.2242815136</v>
      </c>
    </row>
    <row r="230" spans="1:8" s="108" customFormat="1" ht="15">
      <c r="A230" s="108">
        <v>222</v>
      </c>
      <c r="B230" s="108">
        <v>931</v>
      </c>
      <c r="C230" s="118" t="s">
        <v>180</v>
      </c>
      <c r="D230" s="118"/>
      <c r="E230" s="118"/>
      <c r="F230" s="143"/>
      <c r="G230" s="145"/>
      <c r="H230" s="118"/>
    </row>
    <row r="231" spans="1:8" s="108" customFormat="1" ht="15">
      <c r="A231" s="108">
        <v>223</v>
      </c>
      <c r="C231" s="118"/>
      <c r="D231" s="118" t="s">
        <v>67</v>
      </c>
      <c r="E231" s="118"/>
      <c r="F231" s="143">
        <v>908766.72</v>
      </c>
      <c r="G231" s="145">
        <f>F231/$F$243</f>
        <v>0.007937492423944807</v>
      </c>
      <c r="H231" s="118">
        <f>+$G$285*G231</f>
        <v>970052.3684352471</v>
      </c>
    </row>
    <row r="232" spans="1:8" s="108" customFormat="1" ht="15">
      <c r="A232" s="108">
        <v>224</v>
      </c>
      <c r="C232" s="118"/>
      <c r="D232" s="118" t="s">
        <v>35</v>
      </c>
      <c r="E232" s="118"/>
      <c r="F232" s="143">
        <v>30041.86</v>
      </c>
      <c r="G232" s="145">
        <f>F232/$F$243</f>
        <v>0.0002623963123905006</v>
      </c>
      <c r="H232" s="118">
        <f>+$G$285*G232</f>
        <v>32067.830834738445</v>
      </c>
    </row>
    <row r="233" spans="1:8" s="108" customFormat="1" ht="15">
      <c r="A233" s="108">
        <v>225</v>
      </c>
      <c r="C233" s="118"/>
      <c r="D233" s="118" t="s">
        <v>4</v>
      </c>
      <c r="E233" s="118"/>
      <c r="F233" s="143">
        <v>938808.58</v>
      </c>
      <c r="G233" s="145">
        <f>F233/$F$243</f>
        <v>0.008199888736335308</v>
      </c>
      <c r="H233" s="118">
        <f>+$G$285*G233</f>
        <v>1002120.1992699855</v>
      </c>
    </row>
    <row r="234" spans="1:8" s="108" customFormat="1" ht="15">
      <c r="A234" s="108">
        <v>226</v>
      </c>
      <c r="B234" s="108">
        <v>935</v>
      </c>
      <c r="C234" s="118" t="s">
        <v>222</v>
      </c>
      <c r="D234" s="118"/>
      <c r="E234" s="118"/>
      <c r="F234" s="143"/>
      <c r="G234" s="145"/>
      <c r="H234" s="118"/>
    </row>
    <row r="235" spans="1:8" s="108" customFormat="1" ht="15">
      <c r="A235" s="108">
        <v>227</v>
      </c>
      <c r="C235" s="118"/>
      <c r="D235" s="118" t="s">
        <v>67</v>
      </c>
      <c r="E235" s="118"/>
      <c r="F235" s="143">
        <v>0</v>
      </c>
      <c r="G235" s="145">
        <f>F235/$F$243</f>
        <v>0</v>
      </c>
      <c r="H235" s="118">
        <f>+$G$285*G235</f>
        <v>0</v>
      </c>
    </row>
    <row r="236" spans="1:8" s="108" customFormat="1" ht="15">
      <c r="A236" s="108">
        <v>228</v>
      </c>
      <c r="C236" s="118"/>
      <c r="D236" s="118" t="s">
        <v>35</v>
      </c>
      <c r="E236" s="118"/>
      <c r="F236" s="143">
        <v>0</v>
      </c>
      <c r="G236" s="145">
        <f>F236/$F$243</f>
        <v>0</v>
      </c>
      <c r="H236" s="118">
        <f>+$G$285*G236</f>
        <v>0</v>
      </c>
    </row>
    <row r="237" spans="1:8" s="108" customFormat="1" ht="15">
      <c r="A237" s="108">
        <v>229</v>
      </c>
      <c r="C237" s="118"/>
      <c r="D237" s="118" t="s">
        <v>4</v>
      </c>
      <c r="E237" s="118"/>
      <c r="F237" s="143">
        <v>0</v>
      </c>
      <c r="G237" s="145">
        <f>F237/$F$243</f>
        <v>0</v>
      </c>
      <c r="H237" s="118">
        <f>+$G$285*G237</f>
        <v>0</v>
      </c>
    </row>
    <row r="238" spans="1:8" s="108" customFormat="1" ht="15">
      <c r="A238" s="108">
        <v>230</v>
      </c>
      <c r="C238" s="118"/>
      <c r="D238" s="118"/>
      <c r="E238" s="118"/>
      <c r="F238" s="143"/>
      <c r="G238" s="145"/>
      <c r="H238" s="118"/>
    </row>
    <row r="239" spans="1:8" s="108" customFormat="1" ht="15">
      <c r="A239" s="108">
        <v>231</v>
      </c>
      <c r="C239" s="118"/>
      <c r="D239" s="118"/>
      <c r="E239" s="118"/>
      <c r="F239" s="143"/>
      <c r="G239" s="145"/>
      <c r="H239" s="118"/>
    </row>
    <row r="240" spans="1:8" s="108" customFormat="1" ht="15">
      <c r="A240" s="108">
        <v>232</v>
      </c>
      <c r="B240" s="118"/>
      <c r="C240" s="108" t="s">
        <v>223</v>
      </c>
      <c r="D240" s="118"/>
      <c r="E240" s="118"/>
      <c r="F240" s="143">
        <v>43429011.27</v>
      </c>
      <c r="G240" s="145">
        <f>F240/$F$243</f>
        <v>0.3793244628665965</v>
      </c>
      <c r="H240" s="118">
        <f>+$G$285*G240</f>
        <v>46357788.32356949</v>
      </c>
    </row>
    <row r="241" spans="1:8" s="108" customFormat="1" ht="15">
      <c r="A241" s="108">
        <v>233</v>
      </c>
      <c r="C241" s="118" t="s">
        <v>224</v>
      </c>
      <c r="D241" s="118"/>
      <c r="E241" s="118"/>
      <c r="F241" s="143">
        <v>41410671.41</v>
      </c>
      <c r="G241" s="145">
        <f>F241/$F$243</f>
        <v>0.3616955631774707</v>
      </c>
      <c r="H241" s="118">
        <f>+$G$285*G241</f>
        <v>44203335.13067498</v>
      </c>
    </row>
    <row r="242" spans="1:8" s="108" customFormat="1" ht="15">
      <c r="A242" s="108">
        <v>234</v>
      </c>
      <c r="C242" s="118" t="s">
        <v>225</v>
      </c>
      <c r="D242" s="118"/>
      <c r="E242" s="118"/>
      <c r="F242" s="143">
        <v>2018339.86</v>
      </c>
      <c r="G242" s="145">
        <f>F242/$F$243</f>
        <v>0.017628899689125746</v>
      </c>
      <c r="H242" s="118">
        <f>+$G$285*G242</f>
        <v>2154453.1928945035</v>
      </c>
    </row>
    <row r="243" spans="1:8" s="108" customFormat="1" ht="15">
      <c r="A243" s="108">
        <v>235</v>
      </c>
      <c r="B243" s="118"/>
      <c r="C243" s="108" t="s">
        <v>226</v>
      </c>
      <c r="D243" s="118"/>
      <c r="E243" s="118"/>
      <c r="F243" s="143">
        <v>114490404.71000001</v>
      </c>
      <c r="G243" s="145">
        <f>F243/$F$243</f>
        <v>1</v>
      </c>
      <c r="H243" s="118">
        <f>+$G$285*G243</f>
        <v>122211438.65396555</v>
      </c>
    </row>
    <row r="244" spans="1:8" s="108" customFormat="1" ht="15">
      <c r="A244" s="108">
        <v>236</v>
      </c>
      <c r="C244" s="118"/>
      <c r="D244" s="118"/>
      <c r="E244" s="118"/>
      <c r="F244" s="143"/>
      <c r="G244" s="145"/>
      <c r="H244" s="118"/>
    </row>
    <row r="245" spans="1:8" s="108" customFormat="1" ht="15">
      <c r="A245" s="108">
        <v>237</v>
      </c>
      <c r="C245" s="118"/>
      <c r="D245" s="118"/>
      <c r="E245" s="118"/>
      <c r="F245" s="143"/>
      <c r="G245" s="145"/>
      <c r="H245" s="118"/>
    </row>
    <row r="246" spans="1:8" s="108" customFormat="1" ht="15">
      <c r="A246" s="108">
        <v>238</v>
      </c>
      <c r="B246" s="108" t="s">
        <v>227</v>
      </c>
      <c r="C246" s="118"/>
      <c r="D246" s="118"/>
      <c r="E246" s="118"/>
      <c r="F246" s="143"/>
      <c r="G246" s="145"/>
      <c r="H246" s="118"/>
    </row>
    <row r="247" spans="1:8" s="108" customFormat="1" ht="15">
      <c r="A247" s="108">
        <v>239</v>
      </c>
      <c r="C247" s="118"/>
      <c r="D247" s="118"/>
      <c r="E247" s="118"/>
      <c r="F247" s="143"/>
      <c r="G247" s="145"/>
      <c r="H247" s="118"/>
    </row>
    <row r="248" spans="1:8" s="108" customFormat="1" ht="15">
      <c r="A248" s="108">
        <v>240</v>
      </c>
      <c r="B248" s="108" t="s">
        <v>228</v>
      </c>
      <c r="C248" s="118"/>
      <c r="D248" s="118"/>
      <c r="E248" s="118"/>
      <c r="F248" s="143"/>
      <c r="G248" s="145"/>
      <c r="H248" s="118"/>
    </row>
    <row r="249" spans="1:8" s="108" customFormat="1" ht="15">
      <c r="A249" s="108">
        <v>241</v>
      </c>
      <c r="C249" s="118"/>
      <c r="D249" s="118"/>
      <c r="E249" s="118"/>
      <c r="F249" s="143"/>
      <c r="G249" s="145"/>
      <c r="H249" s="118"/>
    </row>
    <row r="250" spans="1:8" s="108" customFormat="1" ht="15">
      <c r="A250" s="108">
        <v>242</v>
      </c>
      <c r="B250" s="108">
        <v>403</v>
      </c>
      <c r="C250" s="118" t="s">
        <v>229</v>
      </c>
      <c r="D250" s="118"/>
      <c r="E250" s="118"/>
      <c r="F250" s="143"/>
      <c r="G250" s="145"/>
      <c r="H250" s="118"/>
    </row>
    <row r="251" spans="1:8" s="108" customFormat="1" ht="15">
      <c r="A251" s="108">
        <v>243</v>
      </c>
      <c r="C251" s="118"/>
      <c r="D251" s="118" t="s">
        <v>5</v>
      </c>
      <c r="E251" s="118"/>
      <c r="F251" s="143">
        <v>782669.54</v>
      </c>
      <c r="G251" s="145">
        <f>F251/($F$255+$F$262)</f>
        <v>0.020327036922748953</v>
      </c>
      <c r="H251" s="118">
        <f>G251*$G$287</f>
        <v>886956.474393117</v>
      </c>
    </row>
    <row r="252" spans="1:8" s="108" customFormat="1" ht="15">
      <c r="A252" s="108">
        <v>244</v>
      </c>
      <c r="C252" s="118"/>
      <c r="D252" s="118" t="s">
        <v>6</v>
      </c>
      <c r="E252" s="118"/>
      <c r="F252" s="143">
        <v>1135871.09</v>
      </c>
      <c r="G252" s="145">
        <f>F252/($F$255+$F$262)</f>
        <v>0.029500181629545846</v>
      </c>
      <c r="H252" s="118">
        <f>G252*$G$287</f>
        <v>1287220.4242820882</v>
      </c>
    </row>
    <row r="253" spans="1:8" s="108" customFormat="1" ht="15">
      <c r="A253" s="108">
        <v>245</v>
      </c>
      <c r="C253" s="118"/>
      <c r="D253" s="118" t="s">
        <v>7</v>
      </c>
      <c r="E253" s="118"/>
      <c r="F253" s="143">
        <v>30074941.549999997</v>
      </c>
      <c r="G253" s="145">
        <f>F253/($F$255+$F$262)</f>
        <v>0.7810888454102438</v>
      </c>
      <c r="H253" s="118">
        <f>G253*$G$287</f>
        <v>34082282.1912388</v>
      </c>
    </row>
    <row r="254" spans="1:8" s="108" customFormat="1" ht="15">
      <c r="A254" s="108">
        <v>246</v>
      </c>
      <c r="C254" s="118"/>
      <c r="D254" s="118" t="s">
        <v>8</v>
      </c>
      <c r="E254" s="118"/>
      <c r="F254" s="143">
        <v>6492925.6</v>
      </c>
      <c r="G254" s="145">
        <f>F254/($F$255+$F$262)</f>
        <v>0.1686304776954293</v>
      </c>
      <c r="H254" s="118">
        <f>G254*$G$287</f>
        <v>7358076.56277618</v>
      </c>
    </row>
    <row r="255" spans="1:8" s="108" customFormat="1" ht="15">
      <c r="A255" s="108">
        <v>247</v>
      </c>
      <c r="C255" s="118"/>
      <c r="D255" s="118" t="s">
        <v>230</v>
      </c>
      <c r="E255" s="118"/>
      <c r="F255" s="143">
        <f>SUM(F251:F254)</f>
        <v>38486407.779999994</v>
      </c>
      <c r="G255" s="145">
        <f>SUM(G251:G254)</f>
        <v>0.9995465416579679</v>
      </c>
      <c r="H255" s="118">
        <f>SUM(H251:H254)</f>
        <v>43614535.65269018</v>
      </c>
    </row>
    <row r="256" spans="1:8" s="108" customFormat="1" ht="15">
      <c r="A256" s="108">
        <v>248</v>
      </c>
      <c r="C256" s="118"/>
      <c r="D256" s="118"/>
      <c r="E256" s="118"/>
      <c r="F256" s="143"/>
      <c r="G256" s="145"/>
      <c r="H256" s="118"/>
    </row>
    <row r="257" spans="1:8" s="108" customFormat="1" ht="15">
      <c r="A257" s="108">
        <v>249</v>
      </c>
      <c r="B257" s="108">
        <v>404</v>
      </c>
      <c r="C257" s="118" t="s">
        <v>231</v>
      </c>
      <c r="D257" s="118"/>
      <c r="E257" s="118"/>
      <c r="F257" s="143"/>
      <c r="G257" s="145"/>
      <c r="H257" s="118"/>
    </row>
    <row r="258" spans="1:8" s="108" customFormat="1" ht="15">
      <c r="A258" s="108">
        <v>250</v>
      </c>
      <c r="C258" s="118"/>
      <c r="D258" s="118" t="s">
        <v>5</v>
      </c>
      <c r="E258" s="118"/>
      <c r="F258" s="143">
        <v>17459.9</v>
      </c>
      <c r="G258" s="145">
        <f>F258/($F$255+$F$262)</f>
        <v>0.00045345834203219977</v>
      </c>
      <c r="H258" s="118">
        <f>G258*$G$287</f>
        <v>19786.34730981914</v>
      </c>
    </row>
    <row r="259" spans="1:8" s="108" customFormat="1" ht="15">
      <c r="A259" s="108">
        <v>251</v>
      </c>
      <c r="C259" s="118"/>
      <c r="D259" s="118" t="s">
        <v>6</v>
      </c>
      <c r="E259" s="118"/>
      <c r="F259" s="143">
        <v>0</v>
      </c>
      <c r="G259" s="145">
        <f>F259/($F$255+$F$262)</f>
        <v>0</v>
      </c>
      <c r="H259" s="118">
        <f>G259*$G$287</f>
        <v>0</v>
      </c>
    </row>
    <row r="260" spans="1:8" s="108" customFormat="1" ht="15">
      <c r="A260" s="108">
        <v>252</v>
      </c>
      <c r="C260" s="118"/>
      <c r="D260" s="118" t="s">
        <v>7</v>
      </c>
      <c r="E260" s="118"/>
      <c r="F260" s="143">
        <v>0</v>
      </c>
      <c r="G260" s="145">
        <f>F260/($F$255+$F$262)</f>
        <v>0</v>
      </c>
      <c r="H260" s="118">
        <f>G260*$G$287</f>
        <v>0</v>
      </c>
    </row>
    <row r="261" spans="1:8" s="108" customFormat="1" ht="15">
      <c r="A261" s="108">
        <v>253</v>
      </c>
      <c r="C261" s="118"/>
      <c r="D261" s="118" t="s">
        <v>8</v>
      </c>
      <c r="E261" s="118"/>
      <c r="F261" s="143">
        <v>0</v>
      </c>
      <c r="G261" s="145">
        <f>F261/($F$255+$F$262)</f>
        <v>0</v>
      </c>
      <c r="H261" s="118">
        <f>G261*$G$287</f>
        <v>0</v>
      </c>
    </row>
    <row r="262" spans="1:8" s="108" customFormat="1" ht="15">
      <c r="A262" s="108">
        <v>254</v>
      </c>
      <c r="C262" s="118"/>
      <c r="D262" s="118" t="s">
        <v>232</v>
      </c>
      <c r="E262" s="118"/>
      <c r="F262" s="143">
        <f>SUM(F258:F261)</f>
        <v>17459.899999999998</v>
      </c>
      <c r="G262" s="145">
        <f>F262/($F$255+$F$262)</f>
        <v>0.00045345834203219977</v>
      </c>
      <c r="H262" s="118">
        <f>G262*$G$287</f>
        <v>19786.34730981914</v>
      </c>
    </row>
    <row r="263" spans="1:8" s="108" customFormat="1" ht="15">
      <c r="A263" s="108">
        <v>255</v>
      </c>
      <c r="C263" s="118"/>
      <c r="D263" s="118"/>
      <c r="E263" s="118"/>
      <c r="F263" s="143"/>
      <c r="G263" s="145"/>
      <c r="H263" s="118"/>
    </row>
    <row r="264" spans="1:8" s="108" customFormat="1" ht="15">
      <c r="A264" s="108">
        <v>256</v>
      </c>
      <c r="C264" s="108" t="s">
        <v>233</v>
      </c>
      <c r="D264" s="118"/>
      <c r="E264" s="118"/>
      <c r="F264" s="143"/>
      <c r="G264" s="145"/>
      <c r="H264" s="118"/>
    </row>
    <row r="265" spans="1:8" s="108" customFormat="1" ht="15">
      <c r="A265" s="108">
        <v>257</v>
      </c>
      <c r="C265" s="118"/>
      <c r="D265" s="118"/>
      <c r="E265" s="118"/>
      <c r="F265" s="143"/>
      <c r="G265" s="145"/>
      <c r="H265" s="118"/>
    </row>
    <row r="266" spans="1:8" s="108" customFormat="1" ht="15">
      <c r="A266" s="108">
        <v>258</v>
      </c>
      <c r="B266" s="108" t="s">
        <v>234</v>
      </c>
      <c r="C266" s="118"/>
      <c r="D266" s="118"/>
      <c r="E266" s="118"/>
      <c r="F266" s="143"/>
      <c r="G266" s="145"/>
      <c r="H266" s="118"/>
    </row>
    <row r="267" spans="1:8" s="108" customFormat="1" ht="15">
      <c r="A267" s="108">
        <v>259</v>
      </c>
      <c r="B267" s="108">
        <v>408</v>
      </c>
      <c r="C267" s="118" t="s">
        <v>235</v>
      </c>
      <c r="D267" s="118"/>
      <c r="E267" s="118"/>
      <c r="F267" s="143"/>
      <c r="G267" s="145"/>
      <c r="H267" s="118"/>
    </row>
    <row r="268" spans="1:8" s="108" customFormat="1" ht="15">
      <c r="A268" s="108">
        <v>260</v>
      </c>
      <c r="C268" s="118"/>
      <c r="D268" s="118" t="s">
        <v>5</v>
      </c>
      <c r="E268" s="118"/>
      <c r="F268" s="143">
        <v>0</v>
      </c>
      <c r="G268" s="145">
        <f>F268/$F$272</f>
        <v>0</v>
      </c>
      <c r="H268" s="118">
        <f>$G$288*G268</f>
        <v>0</v>
      </c>
    </row>
    <row r="269" spans="1:8" s="108" customFormat="1" ht="15">
      <c r="A269" s="108">
        <v>261</v>
      </c>
      <c r="C269" s="118"/>
      <c r="D269" s="118" t="s">
        <v>6</v>
      </c>
      <c r="E269" s="118"/>
      <c r="F269" s="143">
        <v>230628.97</v>
      </c>
      <c r="G269" s="145">
        <f>F269/$F$272</f>
        <v>0.020010837327193443</v>
      </c>
      <c r="H269" s="118">
        <f>$G$288*G269</f>
        <v>255394.1145311312</v>
      </c>
    </row>
    <row r="270" spans="1:8" s="108" customFormat="1" ht="15">
      <c r="A270" s="108">
        <v>262</v>
      </c>
      <c r="C270" s="118"/>
      <c r="D270" s="118" t="s">
        <v>7</v>
      </c>
      <c r="E270" s="118"/>
      <c r="F270" s="143">
        <v>8143820.160000001</v>
      </c>
      <c r="G270" s="145">
        <f>F270/$F$272</f>
        <v>0.7066096702581574</v>
      </c>
      <c r="H270" s="118">
        <f>$G$288*G270</f>
        <v>9018310.833474109</v>
      </c>
    </row>
    <row r="271" spans="1:8" s="108" customFormat="1" ht="15">
      <c r="A271" s="108">
        <v>263</v>
      </c>
      <c r="C271" s="118"/>
      <c r="D271" s="118" t="s">
        <v>8</v>
      </c>
      <c r="E271" s="118"/>
      <c r="F271" s="143">
        <v>3150754.25</v>
      </c>
      <c r="G271" s="145">
        <f>F271/$F$272</f>
        <v>0.27337949241464926</v>
      </c>
      <c r="H271" s="118">
        <f>$G$288*G271</f>
        <v>3489085.0519947615</v>
      </c>
    </row>
    <row r="272" spans="1:8" s="108" customFormat="1" ht="15">
      <c r="A272" s="108">
        <v>264</v>
      </c>
      <c r="C272" s="118"/>
      <c r="D272" s="118" t="s">
        <v>236</v>
      </c>
      <c r="E272" s="118"/>
      <c r="F272" s="143">
        <f>SUM(F268:F271)</f>
        <v>11525203.38</v>
      </c>
      <c r="G272" s="145">
        <f>SUM(G268:G271)</f>
        <v>1</v>
      </c>
      <c r="H272" s="118">
        <f>SUM(H268:H271)</f>
        <v>12762790.000000002</v>
      </c>
    </row>
    <row r="273" spans="1:8" s="108" customFormat="1" ht="15">
      <c r="A273" s="108">
        <v>265</v>
      </c>
      <c r="C273" s="118"/>
      <c r="D273" s="118"/>
      <c r="E273" s="118"/>
      <c r="F273" s="143"/>
      <c r="G273" s="145"/>
      <c r="H273" s="118"/>
    </row>
    <row r="274" spans="1:8" s="108" customFormat="1" ht="15">
      <c r="A274" s="108">
        <v>266</v>
      </c>
      <c r="C274" s="118"/>
      <c r="D274" s="118"/>
      <c r="E274" s="118"/>
      <c r="F274" s="143"/>
      <c r="G274" s="145"/>
      <c r="H274" s="118"/>
    </row>
    <row r="275" spans="1:8" s="108" customFormat="1" ht="15">
      <c r="A275" s="108">
        <v>267</v>
      </c>
      <c r="C275" s="143"/>
      <c r="D275" s="118"/>
      <c r="E275" s="118"/>
      <c r="F275" s="143"/>
      <c r="G275" s="145"/>
      <c r="H275" s="118"/>
    </row>
    <row r="276" spans="1:8" s="108" customFormat="1" ht="15">
      <c r="A276" s="108">
        <v>268</v>
      </c>
      <c r="B276" s="108">
        <v>904</v>
      </c>
      <c r="C276" s="118" t="s">
        <v>237</v>
      </c>
      <c r="D276" s="118"/>
      <c r="E276" s="118"/>
      <c r="F276" s="143"/>
      <c r="G276" s="145"/>
      <c r="H276" s="118"/>
    </row>
    <row r="277" spans="1:8" s="108" customFormat="1" ht="15">
      <c r="A277" s="108">
        <v>269</v>
      </c>
      <c r="C277" s="118"/>
      <c r="D277" s="118" t="s">
        <v>67</v>
      </c>
      <c r="E277" s="118"/>
      <c r="F277" s="143">
        <v>608170.91</v>
      </c>
      <c r="G277" s="145">
        <f>F277/F279</f>
        <v>0.8511570439427413</v>
      </c>
      <c r="H277" s="118">
        <f>G277*$G$294</f>
        <v>1353024.2996643456</v>
      </c>
    </row>
    <row r="278" spans="1:8" s="108" customFormat="1" ht="15">
      <c r="A278" s="108">
        <v>270</v>
      </c>
      <c r="C278" s="118"/>
      <c r="D278" s="118" t="s">
        <v>35</v>
      </c>
      <c r="E278" s="118"/>
      <c r="F278" s="143">
        <v>106351.65</v>
      </c>
      <c r="G278" s="145">
        <f>F278/F279</f>
        <v>0.14884295605725867</v>
      </c>
      <c r="H278" s="118">
        <f>G278*$G$294</f>
        <v>236605.1456808376</v>
      </c>
    </row>
    <row r="279" spans="1:8" s="108" customFormat="1" ht="15">
      <c r="A279" s="108">
        <v>271</v>
      </c>
      <c r="C279" s="118"/>
      <c r="D279" s="118" t="s">
        <v>4</v>
      </c>
      <c r="E279" s="118"/>
      <c r="F279" s="143">
        <f>SUM(F277:F278)</f>
        <v>714522.56</v>
      </c>
      <c r="G279" s="145">
        <f>SUM(G277:G278)</f>
        <v>1</v>
      </c>
      <c r="H279" s="118">
        <f>SUM(H277:H278)</f>
        <v>1589629.4453451831</v>
      </c>
    </row>
    <row r="280" spans="1:8" s="108" customFormat="1" ht="15.75" thickBot="1">
      <c r="A280" s="108">
        <v>272</v>
      </c>
      <c r="G280" s="145"/>
      <c r="H280" s="118"/>
    </row>
    <row r="281" spans="1:8" s="108" customFormat="1" ht="15.75">
      <c r="A281" s="108">
        <v>273</v>
      </c>
      <c r="B281" s="147"/>
      <c r="C281" s="148"/>
      <c r="D281" s="148"/>
      <c r="E281" s="148"/>
      <c r="F281" s="148"/>
      <c r="G281" s="149" t="s">
        <v>238</v>
      </c>
      <c r="H281" s="118"/>
    </row>
    <row r="282" spans="1:8" s="108" customFormat="1" ht="15.75">
      <c r="A282" s="108">
        <v>274</v>
      </c>
      <c r="B282" s="150" t="s">
        <v>239</v>
      </c>
      <c r="C282" s="151"/>
      <c r="D282" s="151"/>
      <c r="E282" s="152"/>
      <c r="F282" s="153"/>
      <c r="G282" s="154">
        <v>39994</v>
      </c>
      <c r="H282" s="118"/>
    </row>
    <row r="283" spans="1:8" s="108" customFormat="1" ht="15">
      <c r="A283" s="108">
        <v>275</v>
      </c>
      <c r="B283" s="155" t="s">
        <v>240</v>
      </c>
      <c r="C283" s="156"/>
      <c r="D283" s="109"/>
      <c r="E283" s="156"/>
      <c r="F283" s="109"/>
      <c r="G283" s="157">
        <v>128152942.65396555</v>
      </c>
      <c r="H283" s="118"/>
    </row>
    <row r="284" spans="1:8" s="108" customFormat="1" ht="15">
      <c r="A284" s="108">
        <v>276</v>
      </c>
      <c r="B284" s="155" t="s">
        <v>241</v>
      </c>
      <c r="C284" s="156"/>
      <c r="D284" s="156"/>
      <c r="E284" s="156"/>
      <c r="F284" s="109"/>
      <c r="G284" s="157">
        <v>5941504</v>
      </c>
      <c r="H284" s="118"/>
    </row>
    <row r="285" spans="1:8" s="108" customFormat="1" ht="15.75" thickBot="1">
      <c r="A285" s="108">
        <v>277</v>
      </c>
      <c r="B285" s="155" t="s">
        <v>242</v>
      </c>
      <c r="C285" s="156"/>
      <c r="D285" s="156"/>
      <c r="E285" s="156"/>
      <c r="F285" s="109"/>
      <c r="G285" s="158">
        <v>122211438.65396555</v>
      </c>
      <c r="H285" s="118"/>
    </row>
    <row r="286" spans="1:8" s="108" customFormat="1" ht="15.75" thickTop="1">
      <c r="A286" s="108">
        <v>278</v>
      </c>
      <c r="B286" s="155"/>
      <c r="C286" s="156"/>
      <c r="D286" s="156"/>
      <c r="E286" s="156"/>
      <c r="F286" s="109"/>
      <c r="G286" s="159"/>
      <c r="H286" s="118"/>
    </row>
    <row r="287" spans="1:8" s="108" customFormat="1" ht="15">
      <c r="A287" s="108">
        <v>279</v>
      </c>
      <c r="B287" s="155" t="s">
        <v>243</v>
      </c>
      <c r="C287" s="160"/>
      <c r="D287" s="160"/>
      <c r="E287" s="160"/>
      <c r="F287" s="109"/>
      <c r="G287" s="157">
        <v>43634322</v>
      </c>
      <c r="H287" s="118"/>
    </row>
    <row r="288" spans="1:8" s="108" customFormat="1" ht="15.75" thickBot="1">
      <c r="A288" s="108">
        <v>280</v>
      </c>
      <c r="B288" s="161" t="s">
        <v>244</v>
      </c>
      <c r="C288" s="162"/>
      <c r="D288" s="162"/>
      <c r="E288" s="162"/>
      <c r="F288" s="163"/>
      <c r="G288" s="164">
        <v>12762790</v>
      </c>
      <c r="H288" s="118"/>
    </row>
    <row r="289" spans="1:8" s="108" customFormat="1" ht="15.75" thickBot="1">
      <c r="A289" s="108">
        <v>281</v>
      </c>
      <c r="B289" s="109"/>
      <c r="C289" s="156"/>
      <c r="D289" s="156"/>
      <c r="E289" s="156"/>
      <c r="F289" s="109"/>
      <c r="G289" s="165"/>
      <c r="H289" s="118"/>
    </row>
    <row r="290" spans="1:15" s="108" customFormat="1" ht="15">
      <c r="A290" s="108">
        <v>282</v>
      </c>
      <c r="B290" s="147">
        <v>904</v>
      </c>
      <c r="C290" s="166" t="s">
        <v>246</v>
      </c>
      <c r="D290" s="166"/>
      <c r="E290" s="166"/>
      <c r="F290" s="148"/>
      <c r="G290" s="167">
        <v>714522.56</v>
      </c>
      <c r="H290" s="118"/>
      <c r="L290" s="156"/>
      <c r="M290" s="156"/>
      <c r="N290" s="156"/>
      <c r="O290" s="109"/>
    </row>
    <row r="291" spans="1:12" s="108" customFormat="1" ht="15">
      <c r="A291" s="108">
        <v>283</v>
      </c>
      <c r="B291" s="155">
        <v>904</v>
      </c>
      <c r="C291" s="156" t="s">
        <v>245</v>
      </c>
      <c r="D291" s="156"/>
      <c r="E291" s="156"/>
      <c r="F291" s="109"/>
      <c r="G291" s="157">
        <v>2670646.71</v>
      </c>
      <c r="H291" s="118"/>
      <c r="L291" s="156"/>
    </row>
    <row r="292" spans="1:8" s="108" customFormat="1" ht="15">
      <c r="A292" s="108">
        <v>284</v>
      </c>
      <c r="B292" s="155"/>
      <c r="C292" s="156" t="s">
        <v>247</v>
      </c>
      <c r="D292" s="156"/>
      <c r="E292" s="156"/>
      <c r="F292" s="109"/>
      <c r="G292" s="168">
        <f>G290/G291</f>
        <v>0.267546642288751</v>
      </c>
      <c r="H292" s="118"/>
    </row>
    <row r="293" spans="1:8" s="108" customFormat="1" ht="15">
      <c r="A293" s="108">
        <v>285</v>
      </c>
      <c r="B293" s="155"/>
      <c r="C293" s="156" t="s">
        <v>248</v>
      </c>
      <c r="D293" s="156"/>
      <c r="E293" s="156"/>
      <c r="F293" s="109"/>
      <c r="G293" s="157">
        <f>G284</f>
        <v>5941504</v>
      </c>
      <c r="H293" s="118"/>
    </row>
    <row r="294" spans="1:8" s="108" customFormat="1" ht="15.75" thickBot="1">
      <c r="A294" s="108">
        <v>286</v>
      </c>
      <c r="B294" s="161"/>
      <c r="C294" s="218" t="s">
        <v>249</v>
      </c>
      <c r="D294" s="218"/>
      <c r="E294" s="218"/>
      <c r="F294" s="218"/>
      <c r="G294" s="169">
        <f>G292*G293</f>
        <v>1589629.4453451834</v>
      </c>
      <c r="H294" s="118"/>
    </row>
    <row r="295" spans="3:8" s="108" customFormat="1" ht="15">
      <c r="C295" s="136"/>
      <c r="D295" s="136"/>
      <c r="E295" s="136"/>
      <c r="F295" s="136"/>
      <c r="G295" s="170"/>
      <c r="H295" s="118"/>
    </row>
    <row r="296" spans="3:8" s="108" customFormat="1" ht="15">
      <c r="C296" s="136"/>
      <c r="D296" s="136"/>
      <c r="E296" s="136"/>
      <c r="F296" s="136"/>
      <c r="G296" s="170"/>
      <c r="H296" s="118"/>
    </row>
    <row r="297" spans="1:8" s="108" customFormat="1" ht="15">
      <c r="A297" s="136" t="s">
        <v>278</v>
      </c>
      <c r="C297" s="136"/>
      <c r="D297" s="136"/>
      <c r="E297" s="136"/>
      <c r="F297" s="136"/>
      <c r="G297" s="145"/>
      <c r="H297" s="136"/>
    </row>
    <row r="298" spans="1:8" s="108" customFormat="1" ht="15">
      <c r="A298" s="136" t="s">
        <v>283</v>
      </c>
      <c r="C298" s="136"/>
      <c r="D298" s="136"/>
      <c r="E298" s="136"/>
      <c r="F298" s="136"/>
      <c r="G298" s="145"/>
      <c r="H298" s="136"/>
    </row>
    <row r="299" spans="1:8" s="108" customFormat="1" ht="15">
      <c r="A299" s="136" t="s">
        <v>282</v>
      </c>
      <c r="C299" s="136"/>
      <c r="D299" s="136"/>
      <c r="E299" s="136"/>
      <c r="F299" s="136"/>
      <c r="G299" s="145"/>
      <c r="H299" s="136"/>
    </row>
    <row r="300" spans="1:8" s="108" customFormat="1" ht="15">
      <c r="A300" s="136" t="s">
        <v>273</v>
      </c>
      <c r="C300" s="136"/>
      <c r="D300" s="136"/>
      <c r="E300" s="136"/>
      <c r="F300" s="136"/>
      <c r="G300" s="145"/>
      <c r="H300" s="136"/>
    </row>
    <row r="301" spans="1:8" s="108" customFormat="1" ht="15">
      <c r="A301" s="136" t="s">
        <v>274</v>
      </c>
      <c r="C301" s="136"/>
      <c r="D301" s="136"/>
      <c r="E301" s="136"/>
      <c r="F301" s="136"/>
      <c r="G301" s="145"/>
      <c r="H301" s="118"/>
    </row>
    <row r="302" spans="1:8" s="108" customFormat="1" ht="15">
      <c r="A302" s="136" t="s">
        <v>275</v>
      </c>
      <c r="C302" s="136"/>
      <c r="D302" s="136"/>
      <c r="E302" s="136"/>
      <c r="F302" s="136"/>
      <c r="G302" s="145"/>
      <c r="H302" s="118"/>
    </row>
    <row r="303" spans="1:8" s="108" customFormat="1" ht="15">
      <c r="A303" s="136" t="s">
        <v>276</v>
      </c>
      <c r="C303" s="136"/>
      <c r="D303" s="136"/>
      <c r="E303" s="136"/>
      <c r="F303" s="136"/>
      <c r="G303" s="145"/>
      <c r="H303" s="136"/>
    </row>
    <row r="304" spans="1:8" s="108" customFormat="1" ht="15">
      <c r="A304" s="136" t="s">
        <v>277</v>
      </c>
      <c r="C304" s="136"/>
      <c r="D304" s="136"/>
      <c r="E304" s="136"/>
      <c r="F304" s="136"/>
      <c r="G304" s="145"/>
      <c r="H304" s="136"/>
    </row>
    <row r="305" spans="1:8" ht="12.75">
      <c r="A305" s="30"/>
      <c r="C305" s="30"/>
      <c r="D305" s="30"/>
      <c r="E305" s="30"/>
      <c r="F305" s="30"/>
      <c r="G305" s="31"/>
      <c r="H305" s="30"/>
    </row>
    <row r="306" spans="1:8" ht="12.75">
      <c r="A306" s="30"/>
      <c r="C306" s="30"/>
      <c r="D306" s="30"/>
      <c r="E306" s="30"/>
      <c r="F306" s="30"/>
      <c r="G306" s="31"/>
      <c r="H306" s="30"/>
    </row>
    <row r="307" spans="1:8" ht="12.75">
      <c r="A307" s="30"/>
      <c r="C307" s="30"/>
      <c r="D307" s="30"/>
      <c r="E307" s="30"/>
      <c r="F307" s="30"/>
      <c r="G307" s="31"/>
      <c r="H307" s="30"/>
    </row>
    <row r="308" spans="1:8" ht="12.75">
      <c r="A308" s="30"/>
      <c r="C308" s="30"/>
      <c r="D308" s="30"/>
      <c r="E308" s="30"/>
      <c r="F308" s="30"/>
      <c r="G308" s="31"/>
      <c r="H308" s="30"/>
    </row>
    <row r="309" spans="1:8" ht="12.75">
      <c r="A309" s="30"/>
      <c r="C309" s="30"/>
      <c r="D309" s="30"/>
      <c r="E309" s="30"/>
      <c r="F309" s="30"/>
      <c r="G309" s="31"/>
      <c r="H309" s="30"/>
    </row>
    <row r="310" spans="1:8" ht="12.75">
      <c r="A310" s="30"/>
      <c r="C310" s="30"/>
      <c r="D310" s="30"/>
      <c r="E310" s="30"/>
      <c r="F310" s="30"/>
      <c r="G310" s="31"/>
      <c r="H310" s="30"/>
    </row>
    <row r="311" spans="1:8" ht="12.75">
      <c r="A311" s="30"/>
      <c r="C311" s="30"/>
      <c r="D311" s="30"/>
      <c r="E311" s="30"/>
      <c r="F311" s="30"/>
      <c r="G311" s="31"/>
      <c r="H311" s="30"/>
    </row>
    <row r="312" spans="1:8" ht="12.75">
      <c r="A312" s="30"/>
      <c r="C312" s="30"/>
      <c r="D312" s="30"/>
      <c r="E312" s="30"/>
      <c r="F312" s="30"/>
      <c r="G312" s="31"/>
      <c r="H312" s="30"/>
    </row>
    <row r="313" spans="1:8" ht="12.75">
      <c r="A313" s="30"/>
      <c r="C313" s="30"/>
      <c r="D313" s="30"/>
      <c r="E313" s="30"/>
      <c r="F313" s="30"/>
      <c r="G313" s="31"/>
      <c r="H313" s="30"/>
    </row>
    <row r="314" spans="1:8" ht="12.75">
      <c r="A314" s="30"/>
      <c r="C314" s="30"/>
      <c r="D314" s="30"/>
      <c r="E314" s="30"/>
      <c r="F314" s="30"/>
      <c r="G314" s="31"/>
      <c r="H314" s="30"/>
    </row>
    <row r="315" spans="1:8" ht="12.75">
      <c r="A315" s="30"/>
      <c r="C315" s="30"/>
      <c r="D315" s="30"/>
      <c r="E315" s="30"/>
      <c r="F315" s="30"/>
      <c r="G315" s="31"/>
      <c r="H315" s="30"/>
    </row>
    <row r="316" spans="1:8" ht="12.75">
      <c r="A316" s="30"/>
      <c r="C316" s="30"/>
      <c r="D316" s="30"/>
      <c r="E316" s="30"/>
      <c r="F316" s="30"/>
      <c r="G316" s="31"/>
      <c r="H316" s="30"/>
    </row>
    <row r="317" spans="1:8" ht="12.75">
      <c r="A317" s="30"/>
      <c r="C317" s="30"/>
      <c r="D317" s="30"/>
      <c r="E317" s="30"/>
      <c r="F317" s="30"/>
      <c r="G317" s="31"/>
      <c r="H317" s="30"/>
    </row>
    <row r="318" spans="1:8" ht="12.75">
      <c r="A318" s="30"/>
      <c r="C318" s="30"/>
      <c r="D318" s="30"/>
      <c r="E318" s="30"/>
      <c r="F318" s="30"/>
      <c r="G318" s="31"/>
      <c r="H318" s="30"/>
    </row>
    <row r="319" spans="1:8" ht="12.75">
      <c r="A319" s="30"/>
      <c r="C319" s="30"/>
      <c r="D319" s="30"/>
      <c r="E319" s="30"/>
      <c r="F319" s="30"/>
      <c r="G319" s="31"/>
      <c r="H319" s="30"/>
    </row>
    <row r="320" spans="1:8" ht="12.75">
      <c r="A320" s="30"/>
      <c r="C320" s="30"/>
      <c r="D320" s="30"/>
      <c r="E320" s="30"/>
      <c r="F320" s="30"/>
      <c r="G320" s="31"/>
      <c r="H320" s="30"/>
    </row>
    <row r="321" spans="1:8" ht="12.75">
      <c r="A321" s="30"/>
      <c r="C321" s="30"/>
      <c r="D321" s="30"/>
      <c r="E321" s="30"/>
      <c r="F321" s="30"/>
      <c r="G321" s="31"/>
      <c r="H321" s="30"/>
    </row>
    <row r="322" spans="1:8" ht="12.75">
      <c r="A322" s="30"/>
      <c r="C322" s="30"/>
      <c r="D322" s="30"/>
      <c r="E322" s="30"/>
      <c r="F322" s="30"/>
      <c r="G322" s="31"/>
      <c r="H322" s="30"/>
    </row>
    <row r="323" spans="1:8" ht="12.75">
      <c r="A323" s="30"/>
      <c r="C323" s="30"/>
      <c r="D323" s="30"/>
      <c r="E323" s="30"/>
      <c r="F323" s="30"/>
      <c r="G323" s="31"/>
      <c r="H323" s="30"/>
    </row>
    <row r="324" spans="1:8" ht="12.75">
      <c r="A324" s="30"/>
      <c r="C324" s="30"/>
      <c r="D324" s="30"/>
      <c r="E324" s="30"/>
      <c r="F324" s="30"/>
      <c r="G324" s="31"/>
      <c r="H324" s="30"/>
    </row>
    <row r="325" spans="1:8" ht="12.75">
      <c r="A325" s="30"/>
      <c r="C325" s="30"/>
      <c r="D325" s="30"/>
      <c r="E325" s="30"/>
      <c r="F325" s="30"/>
      <c r="G325" s="31"/>
      <c r="H325" s="30"/>
    </row>
    <row r="326" spans="1:8" ht="12.75">
      <c r="A326" s="30"/>
      <c r="C326" s="30"/>
      <c r="D326" s="30"/>
      <c r="E326" s="30"/>
      <c r="F326" s="30"/>
      <c r="G326" s="31"/>
      <c r="H326" s="30"/>
    </row>
    <row r="327" spans="1:8" ht="12.75">
      <c r="A327" s="30"/>
      <c r="C327" s="30"/>
      <c r="D327" s="30"/>
      <c r="E327" s="30"/>
      <c r="F327" s="30"/>
      <c r="G327" s="31"/>
      <c r="H327" s="30"/>
    </row>
    <row r="328" spans="1:8" ht="12.75">
      <c r="A328" s="30"/>
      <c r="C328" s="30"/>
      <c r="D328" s="30"/>
      <c r="E328" s="30"/>
      <c r="F328" s="30"/>
      <c r="G328" s="31"/>
      <c r="H328" s="30"/>
    </row>
    <row r="329" spans="1:8" ht="12.75">
      <c r="A329" s="30"/>
      <c r="C329" s="30"/>
      <c r="D329" s="30"/>
      <c r="E329" s="30"/>
      <c r="F329" s="30"/>
      <c r="G329" s="31"/>
      <c r="H329" s="30"/>
    </row>
    <row r="330" spans="1:8" ht="12.75">
      <c r="A330" s="30"/>
      <c r="C330" s="30"/>
      <c r="D330" s="30"/>
      <c r="E330" s="30"/>
      <c r="F330" s="30"/>
      <c r="G330" s="31"/>
      <c r="H330" s="30"/>
    </row>
    <row r="331" spans="1:8" ht="12.75">
      <c r="A331" s="30"/>
      <c r="C331" s="30"/>
      <c r="D331" s="30"/>
      <c r="E331" s="30"/>
      <c r="F331" s="30"/>
      <c r="G331" s="31"/>
      <c r="H331" s="30"/>
    </row>
    <row r="332" spans="1:8" ht="12.75">
      <c r="A332" s="30"/>
      <c r="C332" s="30"/>
      <c r="D332" s="30"/>
      <c r="E332" s="30"/>
      <c r="F332" s="30"/>
      <c r="G332" s="31"/>
      <c r="H332" s="30"/>
    </row>
    <row r="333" spans="1:8" ht="12.75">
      <c r="A333" s="30"/>
      <c r="C333" s="30"/>
      <c r="D333" s="30"/>
      <c r="E333" s="30"/>
      <c r="F333" s="30"/>
      <c r="G333" s="31"/>
      <c r="H333" s="30"/>
    </row>
    <row r="334" spans="1:8" ht="12.75">
      <c r="A334" s="30"/>
      <c r="C334" s="30"/>
      <c r="D334" s="30"/>
      <c r="E334" s="30"/>
      <c r="F334" s="30"/>
      <c r="G334" s="31"/>
      <c r="H334" s="30"/>
    </row>
    <row r="335" spans="1:8" ht="12.75">
      <c r="A335" s="30"/>
      <c r="C335" s="30"/>
      <c r="D335" s="30"/>
      <c r="E335" s="30"/>
      <c r="F335" s="30"/>
      <c r="G335" s="31"/>
      <c r="H335" s="30"/>
    </row>
    <row r="336" spans="1:8" ht="12.75">
      <c r="A336" s="30"/>
      <c r="C336" s="30"/>
      <c r="D336" s="30"/>
      <c r="E336" s="30"/>
      <c r="F336" s="30"/>
      <c r="G336" s="31"/>
      <c r="H336" s="30"/>
    </row>
    <row r="337" spans="1:8" ht="12.75">
      <c r="A337" s="30"/>
      <c r="C337" s="30"/>
      <c r="D337" s="30"/>
      <c r="E337" s="30"/>
      <c r="F337" s="30"/>
      <c r="G337" s="31"/>
      <c r="H337" s="30"/>
    </row>
    <row r="338" spans="1:8" ht="12.75">
      <c r="A338" s="30"/>
      <c r="C338" s="30"/>
      <c r="D338" s="30"/>
      <c r="E338" s="30"/>
      <c r="F338" s="30"/>
      <c r="G338" s="31"/>
      <c r="H338" s="30"/>
    </row>
    <row r="339" spans="1:8" ht="12.75">
      <c r="A339" s="30"/>
      <c r="C339" s="30"/>
      <c r="D339" s="30"/>
      <c r="E339" s="30"/>
      <c r="F339" s="30"/>
      <c r="G339" s="31"/>
      <c r="H339" s="30"/>
    </row>
    <row r="340" spans="1:8" ht="12.75">
      <c r="A340" s="30"/>
      <c r="C340" s="30"/>
      <c r="D340" s="30"/>
      <c r="E340" s="30"/>
      <c r="F340" s="30"/>
      <c r="G340" s="31"/>
      <c r="H340" s="30"/>
    </row>
    <row r="341" spans="1:8" ht="12.75">
      <c r="A341" s="30"/>
      <c r="C341" s="30"/>
      <c r="D341" s="30"/>
      <c r="E341" s="30"/>
      <c r="F341" s="30"/>
      <c r="G341" s="31"/>
      <c r="H341" s="30"/>
    </row>
    <row r="342" spans="1:8" ht="12.75">
      <c r="A342" s="30"/>
      <c r="C342" s="30"/>
      <c r="D342" s="30"/>
      <c r="E342" s="30"/>
      <c r="F342" s="30"/>
      <c r="G342" s="31"/>
      <c r="H342" s="30"/>
    </row>
    <row r="343" spans="1:8" ht="12.75">
      <c r="A343" s="30"/>
      <c r="C343" s="30"/>
      <c r="D343" s="30"/>
      <c r="E343" s="30"/>
      <c r="F343" s="30"/>
      <c r="G343" s="31"/>
      <c r="H343" s="30"/>
    </row>
    <row r="344" spans="1:8" ht="12.75">
      <c r="A344" s="30"/>
      <c r="C344" s="30"/>
      <c r="D344" s="30"/>
      <c r="E344" s="30"/>
      <c r="F344" s="30"/>
      <c r="G344" s="31"/>
      <c r="H344" s="30"/>
    </row>
    <row r="345" spans="1:8" ht="12.75">
      <c r="A345" s="30"/>
      <c r="C345" s="30"/>
      <c r="D345" s="30"/>
      <c r="E345" s="30"/>
      <c r="F345" s="30"/>
      <c r="G345" s="31"/>
      <c r="H345" s="30"/>
    </row>
    <row r="346" spans="1:8" ht="12.75">
      <c r="A346" s="30"/>
      <c r="C346" s="30"/>
      <c r="D346" s="30"/>
      <c r="E346" s="30"/>
      <c r="F346" s="30"/>
      <c r="G346" s="31"/>
      <c r="H346" s="30"/>
    </row>
    <row r="347" spans="1:8" ht="12.75">
      <c r="A347" s="30"/>
      <c r="C347" s="30"/>
      <c r="D347" s="30"/>
      <c r="E347" s="30"/>
      <c r="F347" s="30"/>
      <c r="G347" s="31"/>
      <c r="H347" s="30"/>
    </row>
    <row r="348" spans="1:8" ht="12.75">
      <c r="A348" s="30"/>
      <c r="C348" s="30"/>
      <c r="D348" s="30"/>
      <c r="E348" s="30"/>
      <c r="F348" s="30"/>
      <c r="G348" s="31"/>
      <c r="H348" s="30"/>
    </row>
    <row r="349" spans="1:8" ht="12.75">
      <c r="A349" s="30"/>
      <c r="C349" s="30"/>
      <c r="D349" s="30"/>
      <c r="E349" s="30"/>
      <c r="F349" s="30"/>
      <c r="G349" s="31"/>
      <c r="H349" s="30"/>
    </row>
    <row r="350" spans="1:8" ht="12.75">
      <c r="A350" s="30"/>
      <c r="C350" s="30"/>
      <c r="D350" s="30"/>
      <c r="E350" s="30"/>
      <c r="F350" s="30"/>
      <c r="G350" s="31"/>
      <c r="H350" s="30"/>
    </row>
    <row r="351" spans="1:8" ht="12.75">
      <c r="A351" s="30"/>
      <c r="C351" s="30"/>
      <c r="D351" s="30"/>
      <c r="E351" s="30"/>
      <c r="F351" s="30"/>
      <c r="G351" s="31"/>
      <c r="H351" s="30"/>
    </row>
    <row r="352" spans="1:8" ht="12.75">
      <c r="A352" s="30"/>
      <c r="C352" s="30"/>
      <c r="D352" s="30"/>
      <c r="E352" s="30"/>
      <c r="F352" s="30"/>
      <c r="G352" s="31"/>
      <c r="H352" s="30"/>
    </row>
    <row r="353" spans="1:8" ht="12.75">
      <c r="A353" s="30"/>
      <c r="C353" s="30"/>
      <c r="D353" s="30"/>
      <c r="E353" s="30"/>
      <c r="F353" s="30"/>
      <c r="G353" s="31"/>
      <c r="H353" s="30"/>
    </row>
    <row r="354" spans="1:8" ht="12.75">
      <c r="A354" s="30"/>
      <c r="C354" s="30"/>
      <c r="D354" s="30"/>
      <c r="E354" s="30"/>
      <c r="F354" s="30"/>
      <c r="G354" s="31"/>
      <c r="H354" s="30"/>
    </row>
    <row r="355" spans="1:8" ht="12.75">
      <c r="A355" s="30"/>
      <c r="C355" s="30"/>
      <c r="D355" s="30"/>
      <c r="E355" s="30"/>
      <c r="F355" s="30"/>
      <c r="G355" s="31"/>
      <c r="H355" s="30"/>
    </row>
    <row r="356" spans="1:8" ht="12.75">
      <c r="A356" s="30"/>
      <c r="C356" s="30"/>
      <c r="D356" s="30"/>
      <c r="E356" s="30"/>
      <c r="F356" s="30"/>
      <c r="G356" s="31"/>
      <c r="H356" s="30"/>
    </row>
    <row r="357" spans="1:8" ht="12.75">
      <c r="A357" s="30"/>
      <c r="C357" s="30"/>
      <c r="D357" s="30"/>
      <c r="E357" s="30"/>
      <c r="F357" s="30"/>
      <c r="G357" s="31"/>
      <c r="H357" s="30"/>
    </row>
    <row r="358" spans="1:8" ht="12.75">
      <c r="A358" s="30"/>
      <c r="C358" s="30"/>
      <c r="D358" s="30"/>
      <c r="E358" s="30"/>
      <c r="F358" s="30"/>
      <c r="G358" s="31"/>
      <c r="H358" s="30"/>
    </row>
    <row r="359" spans="1:8" ht="12.75">
      <c r="A359" s="30"/>
      <c r="C359" s="30"/>
      <c r="D359" s="30"/>
      <c r="E359" s="30"/>
      <c r="F359" s="30"/>
      <c r="G359" s="31"/>
      <c r="H359" s="30"/>
    </row>
    <row r="360" spans="1:8" ht="12.75">
      <c r="A360" s="30"/>
      <c r="C360" s="30"/>
      <c r="D360" s="30"/>
      <c r="E360" s="30"/>
      <c r="F360" s="30"/>
      <c r="G360" s="31"/>
      <c r="H360" s="30"/>
    </row>
    <row r="361" spans="1:8" ht="12.75">
      <c r="A361" s="30"/>
      <c r="C361" s="30"/>
      <c r="D361" s="30"/>
      <c r="E361" s="30"/>
      <c r="F361" s="30"/>
      <c r="G361" s="31"/>
      <c r="H361" s="30"/>
    </row>
    <row r="362" spans="1:8" ht="12.75">
      <c r="A362" s="30"/>
      <c r="C362" s="30"/>
      <c r="D362" s="30"/>
      <c r="E362" s="30"/>
      <c r="F362" s="30"/>
      <c r="G362" s="31"/>
      <c r="H362" s="30"/>
    </row>
    <row r="363" spans="1:8" ht="12.75">
      <c r="A363" s="30"/>
      <c r="C363" s="30"/>
      <c r="D363" s="30"/>
      <c r="E363" s="30"/>
      <c r="F363" s="30"/>
      <c r="G363" s="31"/>
      <c r="H363" s="30"/>
    </row>
    <row r="364" spans="1:8" ht="12.75">
      <c r="A364" s="30"/>
      <c r="C364" s="30"/>
      <c r="D364" s="30"/>
      <c r="E364" s="30"/>
      <c r="F364" s="30"/>
      <c r="G364" s="31"/>
      <c r="H364" s="30"/>
    </row>
    <row r="365" spans="1:8" ht="12.75">
      <c r="A365" s="30"/>
      <c r="C365" s="30"/>
      <c r="D365" s="30"/>
      <c r="E365" s="30"/>
      <c r="F365" s="30"/>
      <c r="G365" s="31"/>
      <c r="H365" s="30"/>
    </row>
    <row r="366" spans="1:8" ht="12.75">
      <c r="A366" s="30"/>
      <c r="C366" s="30"/>
      <c r="D366" s="30"/>
      <c r="E366" s="30"/>
      <c r="F366" s="30"/>
      <c r="G366" s="31"/>
      <c r="H366" s="30"/>
    </row>
    <row r="367" spans="1:8" ht="12.75">
      <c r="A367" s="30"/>
      <c r="C367" s="30"/>
      <c r="D367" s="30"/>
      <c r="E367" s="30"/>
      <c r="F367" s="30"/>
      <c r="G367" s="31"/>
      <c r="H367" s="30"/>
    </row>
    <row r="368" spans="1:8" ht="12.75">
      <c r="A368" s="30"/>
      <c r="C368" s="30"/>
      <c r="D368" s="30"/>
      <c r="E368" s="30"/>
      <c r="F368" s="30"/>
      <c r="G368" s="31"/>
      <c r="H368" s="30"/>
    </row>
    <row r="369" spans="1:8" ht="12.75">
      <c r="A369" s="30"/>
      <c r="C369" s="30"/>
      <c r="D369" s="30"/>
      <c r="E369" s="30"/>
      <c r="F369" s="30"/>
      <c r="G369" s="31"/>
      <c r="H369" s="30"/>
    </row>
    <row r="370" spans="1:8" ht="12.75">
      <c r="A370" s="30"/>
      <c r="C370" s="30"/>
      <c r="D370" s="30"/>
      <c r="E370" s="30"/>
      <c r="F370" s="30"/>
      <c r="G370" s="31"/>
      <c r="H370" s="30"/>
    </row>
    <row r="371" spans="1:8" ht="12.75">
      <c r="A371" s="30"/>
      <c r="C371" s="30"/>
      <c r="D371" s="30"/>
      <c r="E371" s="30"/>
      <c r="F371" s="30"/>
      <c r="G371" s="31"/>
      <c r="H371" s="30"/>
    </row>
    <row r="372" spans="1:8" ht="12.75">
      <c r="A372" s="30"/>
      <c r="C372" s="30"/>
      <c r="D372" s="30"/>
      <c r="E372" s="30"/>
      <c r="F372" s="30"/>
      <c r="G372" s="31"/>
      <c r="H372" s="30"/>
    </row>
    <row r="373" spans="1:8" ht="12.75">
      <c r="A373" s="30"/>
      <c r="C373" s="30"/>
      <c r="D373" s="30"/>
      <c r="E373" s="30"/>
      <c r="F373" s="30"/>
      <c r="G373" s="31"/>
      <c r="H373" s="30"/>
    </row>
    <row r="374" spans="1:8" ht="12.75">
      <c r="A374" s="30"/>
      <c r="C374" s="30"/>
      <c r="D374" s="30"/>
      <c r="E374" s="30"/>
      <c r="F374" s="30"/>
      <c r="G374" s="31"/>
      <c r="H374" s="30"/>
    </row>
    <row r="375" spans="1:8" ht="12.75">
      <c r="A375" s="30"/>
      <c r="C375" s="30"/>
      <c r="D375" s="30"/>
      <c r="E375" s="30"/>
      <c r="F375" s="30"/>
      <c r="G375" s="31"/>
      <c r="H375" s="30"/>
    </row>
    <row r="376" spans="1:8" ht="12.75">
      <c r="A376" s="30"/>
      <c r="C376" s="30"/>
      <c r="D376" s="30"/>
      <c r="E376" s="30"/>
      <c r="F376" s="30"/>
      <c r="G376" s="31"/>
      <c r="H376" s="30"/>
    </row>
    <row r="377" spans="1:8" ht="12.75">
      <c r="A377" s="30"/>
      <c r="C377" s="30"/>
      <c r="D377" s="30"/>
      <c r="E377" s="30"/>
      <c r="F377" s="30"/>
      <c r="G377" s="31"/>
      <c r="H377" s="30"/>
    </row>
    <row r="378" spans="1:8" ht="12.75">
      <c r="A378" s="30"/>
      <c r="C378" s="30"/>
      <c r="D378" s="30"/>
      <c r="E378" s="30"/>
      <c r="F378" s="30"/>
      <c r="G378" s="31"/>
      <c r="H378" s="30"/>
    </row>
    <row r="379" spans="1:8" ht="12.75">
      <c r="A379" s="30"/>
      <c r="C379" s="30"/>
      <c r="D379" s="30"/>
      <c r="E379" s="30"/>
      <c r="F379" s="30"/>
      <c r="G379" s="31"/>
      <c r="H379" s="30"/>
    </row>
    <row r="380" spans="1:8" ht="12.75">
      <c r="A380" s="30"/>
      <c r="C380" s="30"/>
      <c r="D380" s="30"/>
      <c r="E380" s="30"/>
      <c r="F380" s="30"/>
      <c r="G380" s="31"/>
      <c r="H380" s="30"/>
    </row>
    <row r="381" spans="1:8" ht="12.75">
      <c r="A381" s="30"/>
      <c r="C381" s="30"/>
      <c r="D381" s="30"/>
      <c r="E381" s="30"/>
      <c r="F381" s="30"/>
      <c r="G381" s="31"/>
      <c r="H381" s="30"/>
    </row>
    <row r="382" spans="1:8" ht="12.75">
      <c r="A382" s="30"/>
      <c r="C382" s="30"/>
      <c r="D382" s="30"/>
      <c r="E382" s="30"/>
      <c r="F382" s="30"/>
      <c r="G382" s="31"/>
      <c r="H382" s="30"/>
    </row>
    <row r="383" spans="1:8" ht="12.75">
      <c r="A383" s="30"/>
      <c r="C383" s="30"/>
      <c r="D383" s="30"/>
      <c r="E383" s="30"/>
      <c r="F383" s="30"/>
      <c r="G383" s="31"/>
      <c r="H383" s="30"/>
    </row>
    <row r="384" spans="1:8" ht="12.75">
      <c r="A384" s="30"/>
      <c r="C384" s="30"/>
      <c r="D384" s="30"/>
      <c r="E384" s="30"/>
      <c r="F384" s="30"/>
      <c r="G384" s="31"/>
      <c r="H384" s="30"/>
    </row>
    <row r="385" spans="1:8" ht="12.75">
      <c r="A385" s="30"/>
      <c r="C385" s="30"/>
      <c r="D385" s="30"/>
      <c r="E385" s="30"/>
      <c r="F385" s="30"/>
      <c r="G385" s="31"/>
      <c r="H385" s="30"/>
    </row>
    <row r="386" spans="1:8" ht="12.75">
      <c r="A386" s="30"/>
      <c r="C386" s="30"/>
      <c r="D386" s="30"/>
      <c r="E386" s="30"/>
      <c r="F386" s="30"/>
      <c r="G386" s="31"/>
      <c r="H386" s="30"/>
    </row>
    <row r="387" spans="1:8" ht="12.75">
      <c r="A387" s="30"/>
      <c r="C387" s="30"/>
      <c r="D387" s="30"/>
      <c r="E387" s="30"/>
      <c r="F387" s="30"/>
      <c r="G387" s="31"/>
      <c r="H387" s="30"/>
    </row>
    <row r="388" spans="1:8" ht="12.75">
      <c r="A388" s="30"/>
      <c r="C388" s="30"/>
      <c r="D388" s="30"/>
      <c r="E388" s="30"/>
      <c r="F388" s="30"/>
      <c r="G388" s="31"/>
      <c r="H388" s="30"/>
    </row>
    <row r="389" spans="1:8" ht="12.75">
      <c r="A389" s="30"/>
      <c r="C389" s="30"/>
      <c r="D389" s="30"/>
      <c r="E389" s="30"/>
      <c r="F389" s="30"/>
      <c r="G389" s="31"/>
      <c r="H389" s="30"/>
    </row>
    <row r="390" spans="1:8" ht="12.75">
      <c r="A390" s="30"/>
      <c r="C390" s="30"/>
      <c r="D390" s="30"/>
      <c r="E390" s="30"/>
      <c r="F390" s="30"/>
      <c r="G390" s="31"/>
      <c r="H390" s="30"/>
    </row>
    <row r="391" spans="1:8" ht="12.75">
      <c r="A391" s="30"/>
      <c r="C391" s="30"/>
      <c r="D391" s="30"/>
      <c r="E391" s="30"/>
      <c r="F391" s="30"/>
      <c r="G391" s="31"/>
      <c r="H391" s="30"/>
    </row>
    <row r="392" spans="1:8" ht="12.75">
      <c r="A392" s="30"/>
      <c r="C392" s="30"/>
      <c r="D392" s="30"/>
      <c r="E392" s="30"/>
      <c r="F392" s="30"/>
      <c r="G392" s="31"/>
      <c r="H392" s="30"/>
    </row>
    <row r="393" spans="1:8" ht="12.75">
      <c r="A393" s="30"/>
      <c r="C393" s="30"/>
      <c r="D393" s="30"/>
      <c r="E393" s="30"/>
      <c r="F393" s="30"/>
      <c r="G393" s="31"/>
      <c r="H393" s="30"/>
    </row>
    <row r="394" spans="1:8" ht="12.75">
      <c r="A394" s="30"/>
      <c r="C394" s="30"/>
      <c r="D394" s="30"/>
      <c r="E394" s="30"/>
      <c r="F394" s="30"/>
      <c r="G394" s="31"/>
      <c r="H394" s="30"/>
    </row>
    <row r="395" spans="1:8" ht="12.75">
      <c r="A395" s="30"/>
      <c r="C395" s="30"/>
      <c r="D395" s="30"/>
      <c r="E395" s="30"/>
      <c r="F395" s="30"/>
      <c r="G395" s="31"/>
      <c r="H395" s="30"/>
    </row>
    <row r="396" spans="1:8" ht="12.75">
      <c r="A396" s="30"/>
      <c r="C396" s="30"/>
      <c r="D396" s="30"/>
      <c r="E396" s="30"/>
      <c r="F396" s="30"/>
      <c r="G396" s="31"/>
      <c r="H396" s="30"/>
    </row>
    <row r="397" spans="1:8" ht="12.75">
      <c r="A397" s="30"/>
      <c r="C397" s="30"/>
      <c r="D397" s="30"/>
      <c r="E397" s="30"/>
      <c r="F397" s="30"/>
      <c r="G397" s="31"/>
      <c r="H397" s="30"/>
    </row>
    <row r="398" spans="1:8" ht="12.75">
      <c r="A398" s="30"/>
      <c r="C398" s="30"/>
      <c r="D398" s="30"/>
      <c r="E398" s="30"/>
      <c r="F398" s="30"/>
      <c r="G398" s="31"/>
      <c r="H398" s="30"/>
    </row>
    <row r="399" spans="1:8" ht="12.75">
      <c r="A399" s="30"/>
      <c r="C399" s="30"/>
      <c r="D399" s="30"/>
      <c r="E399" s="30"/>
      <c r="F399" s="30"/>
      <c r="G399" s="31"/>
      <c r="H399" s="30"/>
    </row>
    <row r="400" spans="1:8" ht="12.75">
      <c r="A400" s="30"/>
      <c r="C400" s="30"/>
      <c r="D400" s="30"/>
      <c r="E400" s="30"/>
      <c r="F400" s="30"/>
      <c r="G400" s="31"/>
      <c r="H400" s="30"/>
    </row>
    <row r="401" spans="1:8" ht="12.75">
      <c r="A401" s="30"/>
      <c r="C401" s="30"/>
      <c r="D401" s="30"/>
      <c r="E401" s="30"/>
      <c r="F401" s="30"/>
      <c r="G401" s="31"/>
      <c r="H401" s="30"/>
    </row>
    <row r="402" spans="1:8" ht="12.75">
      <c r="A402" s="30"/>
      <c r="C402" s="30"/>
      <c r="D402" s="30"/>
      <c r="E402" s="30"/>
      <c r="F402" s="30"/>
      <c r="G402" s="31"/>
      <c r="H402" s="30"/>
    </row>
    <row r="403" spans="1:8" ht="12.75">
      <c r="A403" s="30"/>
      <c r="C403" s="30"/>
      <c r="D403" s="30"/>
      <c r="E403" s="30"/>
      <c r="F403" s="30"/>
      <c r="G403" s="31"/>
      <c r="H403" s="30"/>
    </row>
    <row r="404" spans="1:8" ht="12.75">
      <c r="A404" s="30"/>
      <c r="C404" s="30"/>
      <c r="D404" s="30"/>
      <c r="E404" s="30"/>
      <c r="F404" s="30"/>
      <c r="G404" s="31"/>
      <c r="H404" s="30"/>
    </row>
    <row r="405" spans="1:8" ht="12.75">
      <c r="A405" s="30"/>
      <c r="C405" s="30"/>
      <c r="D405" s="30"/>
      <c r="E405" s="30"/>
      <c r="F405" s="30"/>
      <c r="G405" s="31"/>
      <c r="H405" s="30"/>
    </row>
    <row r="406" spans="1:8" ht="12.75">
      <c r="A406" s="30"/>
      <c r="C406" s="30"/>
      <c r="D406" s="30"/>
      <c r="E406" s="30"/>
      <c r="F406" s="30"/>
      <c r="G406" s="31"/>
      <c r="H406" s="30"/>
    </row>
    <row r="407" spans="1:8" ht="12.75">
      <c r="A407" s="30"/>
      <c r="C407" s="30"/>
      <c r="D407" s="30"/>
      <c r="E407" s="30"/>
      <c r="F407" s="30"/>
      <c r="G407" s="31"/>
      <c r="H407" s="30"/>
    </row>
    <row r="408" spans="1:8" ht="12.75">
      <c r="A408" s="30"/>
      <c r="C408" s="30"/>
      <c r="D408" s="30"/>
      <c r="E408" s="30"/>
      <c r="F408" s="30"/>
      <c r="G408" s="31"/>
      <c r="H408" s="30"/>
    </row>
    <row r="409" spans="1:8" ht="12.75">
      <c r="A409" s="30"/>
      <c r="C409" s="30"/>
      <c r="D409" s="30"/>
      <c r="E409" s="30"/>
      <c r="F409" s="30"/>
      <c r="G409" s="31"/>
      <c r="H409" s="30"/>
    </row>
    <row r="410" spans="1:8" ht="12.75">
      <c r="A410" s="30"/>
      <c r="C410" s="30"/>
      <c r="D410" s="30"/>
      <c r="E410" s="30"/>
      <c r="F410" s="30"/>
      <c r="G410" s="31"/>
      <c r="H410" s="30"/>
    </row>
    <row r="411" spans="1:8" ht="12.75">
      <c r="A411" s="30"/>
      <c r="C411" s="30"/>
      <c r="D411" s="30"/>
      <c r="E411" s="30"/>
      <c r="F411" s="30"/>
      <c r="G411" s="31"/>
      <c r="H411" s="30"/>
    </row>
    <row r="412" spans="1:8" ht="12.75">
      <c r="A412" s="30"/>
      <c r="C412" s="30"/>
      <c r="D412" s="30"/>
      <c r="E412" s="30"/>
      <c r="F412" s="30"/>
      <c r="G412" s="31"/>
      <c r="H412" s="30"/>
    </row>
    <row r="413" spans="1:8" ht="12.75">
      <c r="A413" s="30"/>
      <c r="C413" s="30"/>
      <c r="D413" s="30"/>
      <c r="E413" s="30"/>
      <c r="F413" s="30"/>
      <c r="G413" s="31"/>
      <c r="H413" s="30"/>
    </row>
    <row r="414" spans="1:8" ht="12.75">
      <c r="A414" s="30"/>
      <c r="C414" s="30"/>
      <c r="D414" s="30"/>
      <c r="E414" s="30"/>
      <c r="F414" s="30"/>
      <c r="G414" s="31"/>
      <c r="H414" s="30"/>
    </row>
    <row r="415" spans="1:8" ht="12.75">
      <c r="A415" s="30"/>
      <c r="C415" s="30"/>
      <c r="D415" s="30"/>
      <c r="E415" s="30"/>
      <c r="F415" s="30"/>
      <c r="G415" s="31"/>
      <c r="H415" s="30"/>
    </row>
    <row r="416" spans="1:8" ht="12.75">
      <c r="A416" s="30"/>
      <c r="C416" s="30"/>
      <c r="D416" s="30"/>
      <c r="E416" s="30"/>
      <c r="F416" s="30"/>
      <c r="G416" s="31"/>
      <c r="H416" s="30"/>
    </row>
    <row r="417" spans="1:8" ht="12.75">
      <c r="A417" s="30"/>
      <c r="C417" s="30"/>
      <c r="D417" s="30"/>
      <c r="E417" s="30"/>
      <c r="F417" s="30"/>
      <c r="G417" s="31"/>
      <c r="H417" s="30"/>
    </row>
    <row r="418" spans="1:8" ht="12.75">
      <c r="A418" s="30"/>
      <c r="C418" s="30"/>
      <c r="D418" s="30"/>
      <c r="E418" s="30"/>
      <c r="F418" s="30"/>
      <c r="G418" s="31"/>
      <c r="H418" s="30"/>
    </row>
    <row r="419" spans="1:8" ht="12.75">
      <c r="A419" s="30"/>
      <c r="C419" s="30"/>
      <c r="D419" s="30"/>
      <c r="E419" s="30"/>
      <c r="F419" s="30"/>
      <c r="G419" s="31"/>
      <c r="H419" s="30"/>
    </row>
    <row r="420" spans="1:8" ht="12.75">
      <c r="A420" s="30"/>
      <c r="C420" s="30"/>
      <c r="D420" s="30"/>
      <c r="E420" s="30"/>
      <c r="F420" s="30"/>
      <c r="G420" s="31"/>
      <c r="H420" s="30"/>
    </row>
    <row r="421" spans="1:8" ht="12.75">
      <c r="A421" s="30"/>
      <c r="C421" s="30"/>
      <c r="D421" s="30"/>
      <c r="E421" s="30"/>
      <c r="F421" s="30"/>
      <c r="G421" s="31"/>
      <c r="H421" s="30"/>
    </row>
    <row r="422" spans="1:8" ht="12.75">
      <c r="A422" s="30"/>
      <c r="C422" s="30"/>
      <c r="D422" s="30"/>
      <c r="E422" s="30"/>
      <c r="F422" s="30"/>
      <c r="G422" s="31"/>
      <c r="H422" s="30"/>
    </row>
    <row r="423" spans="1:8" ht="12.75">
      <c r="A423" s="30"/>
      <c r="C423" s="30"/>
      <c r="D423" s="30"/>
      <c r="E423" s="30"/>
      <c r="F423" s="30"/>
      <c r="G423" s="31"/>
      <c r="H423" s="30"/>
    </row>
    <row r="424" spans="1:8" ht="12.75">
      <c r="A424" s="30"/>
      <c r="C424" s="30"/>
      <c r="D424" s="30"/>
      <c r="E424" s="30"/>
      <c r="F424" s="30"/>
      <c r="G424" s="31"/>
      <c r="H424" s="30"/>
    </row>
    <row r="425" spans="1:8" ht="12.75">
      <c r="A425" s="30"/>
      <c r="C425" s="30"/>
      <c r="D425" s="30"/>
      <c r="E425" s="30"/>
      <c r="F425" s="30"/>
      <c r="G425" s="31"/>
      <c r="H425" s="30"/>
    </row>
    <row r="426" spans="1:8" ht="12.75">
      <c r="A426" s="30"/>
      <c r="C426" s="30"/>
      <c r="D426" s="30"/>
      <c r="E426" s="30"/>
      <c r="F426" s="30"/>
      <c r="G426" s="31"/>
      <c r="H426" s="30"/>
    </row>
    <row r="427" spans="1:8" ht="12.75">
      <c r="A427" s="30"/>
      <c r="C427" s="30"/>
      <c r="D427" s="30"/>
      <c r="E427" s="30"/>
      <c r="F427" s="30"/>
      <c r="G427" s="31"/>
      <c r="H427" s="30"/>
    </row>
    <row r="428" spans="1:8" ht="12.75">
      <c r="A428" s="30"/>
      <c r="C428" s="30"/>
      <c r="D428" s="30"/>
      <c r="E428" s="30"/>
      <c r="F428" s="30"/>
      <c r="G428" s="31"/>
      <c r="H428" s="30"/>
    </row>
    <row r="429" spans="1:8" ht="12.75">
      <c r="A429" s="30"/>
      <c r="C429" s="30"/>
      <c r="D429" s="30"/>
      <c r="E429" s="30"/>
      <c r="F429" s="30"/>
      <c r="G429" s="31"/>
      <c r="H429" s="30"/>
    </row>
    <row r="430" spans="1:8" ht="12.75">
      <c r="A430" s="30"/>
      <c r="C430" s="30"/>
      <c r="D430" s="30"/>
      <c r="E430" s="30"/>
      <c r="F430" s="30"/>
      <c r="G430" s="31"/>
      <c r="H430" s="30"/>
    </row>
    <row r="431" spans="1:8" ht="12.75">
      <c r="A431" s="30"/>
      <c r="C431" s="30"/>
      <c r="D431" s="30"/>
      <c r="E431" s="30"/>
      <c r="F431" s="30"/>
      <c r="G431" s="31"/>
      <c r="H431" s="30"/>
    </row>
    <row r="432" spans="1:8" ht="12.75">
      <c r="A432" s="30"/>
      <c r="C432" s="30"/>
      <c r="D432" s="30"/>
      <c r="E432" s="30"/>
      <c r="F432" s="30"/>
      <c r="G432" s="31"/>
      <c r="H432" s="30"/>
    </row>
    <row r="433" spans="1:8" ht="12.75">
      <c r="A433" s="30"/>
      <c r="C433" s="30"/>
      <c r="D433" s="30"/>
      <c r="E433" s="30"/>
      <c r="F433" s="30"/>
      <c r="G433" s="31"/>
      <c r="H433" s="30"/>
    </row>
    <row r="434" spans="1:8" ht="12.75">
      <c r="A434" s="30"/>
      <c r="C434" s="30"/>
      <c r="D434" s="30"/>
      <c r="E434" s="30"/>
      <c r="F434" s="30"/>
      <c r="G434" s="31"/>
      <c r="H434" s="30"/>
    </row>
    <row r="435" spans="1:8" ht="12.75">
      <c r="A435" s="30"/>
      <c r="C435" s="30"/>
      <c r="D435" s="30"/>
      <c r="E435" s="30"/>
      <c r="F435" s="30"/>
      <c r="G435" s="31"/>
      <c r="H435" s="30"/>
    </row>
    <row r="436" spans="1:8" ht="12.75">
      <c r="A436" s="30"/>
      <c r="C436" s="30"/>
      <c r="D436" s="30"/>
      <c r="E436" s="30"/>
      <c r="F436" s="30"/>
      <c r="G436" s="31"/>
      <c r="H436" s="30"/>
    </row>
    <row r="437" spans="1:8" ht="12.75">
      <c r="A437" s="30"/>
      <c r="C437" s="30"/>
      <c r="D437" s="30"/>
      <c r="E437" s="30"/>
      <c r="F437" s="30"/>
      <c r="G437" s="31"/>
      <c r="H437" s="30"/>
    </row>
    <row r="438" spans="1:8" ht="12.75">
      <c r="A438" s="30"/>
      <c r="C438" s="30"/>
      <c r="D438" s="30"/>
      <c r="E438" s="30"/>
      <c r="F438" s="30"/>
      <c r="G438" s="31"/>
      <c r="H438" s="30"/>
    </row>
    <row r="439" spans="1:8" ht="12.75">
      <c r="A439" s="30"/>
      <c r="C439" s="30"/>
      <c r="D439" s="30"/>
      <c r="E439" s="30"/>
      <c r="F439" s="30"/>
      <c r="G439" s="31"/>
      <c r="H439" s="30"/>
    </row>
    <row r="440" spans="1:8" ht="12.75">
      <c r="A440" s="30"/>
      <c r="C440" s="30"/>
      <c r="D440" s="30"/>
      <c r="E440" s="30"/>
      <c r="F440" s="30"/>
      <c r="G440" s="31"/>
      <c r="H440" s="30"/>
    </row>
    <row r="441" spans="1:8" ht="12.75">
      <c r="A441" s="30"/>
      <c r="C441" s="30"/>
      <c r="D441" s="30"/>
      <c r="E441" s="30"/>
      <c r="F441" s="30"/>
      <c r="G441" s="31"/>
      <c r="H441" s="30"/>
    </row>
    <row r="442" spans="1:8" ht="12.75">
      <c r="A442" s="30"/>
      <c r="C442" s="30"/>
      <c r="D442" s="30"/>
      <c r="E442" s="30"/>
      <c r="F442" s="30"/>
      <c r="G442" s="31"/>
      <c r="H442" s="30"/>
    </row>
    <row r="443" spans="1:8" ht="12.75">
      <c r="A443" s="30"/>
      <c r="C443" s="30"/>
      <c r="D443" s="30"/>
      <c r="E443" s="30"/>
      <c r="F443" s="30"/>
      <c r="G443" s="31"/>
      <c r="H443" s="30"/>
    </row>
    <row r="444" spans="1:8" ht="12.75">
      <c r="A444" s="30"/>
      <c r="C444" s="30"/>
      <c r="D444" s="30"/>
      <c r="E444" s="30"/>
      <c r="F444" s="30"/>
      <c r="G444" s="31"/>
      <c r="H444" s="30"/>
    </row>
    <row r="445" spans="1:8" ht="12.75">
      <c r="A445" s="30"/>
      <c r="C445" s="30"/>
      <c r="D445" s="30"/>
      <c r="E445" s="30"/>
      <c r="F445" s="30"/>
      <c r="G445" s="31"/>
      <c r="H445" s="30"/>
    </row>
    <row r="446" spans="1:8" ht="12.75">
      <c r="A446" s="30"/>
      <c r="C446" s="30"/>
      <c r="D446" s="30"/>
      <c r="E446" s="30"/>
      <c r="F446" s="30"/>
      <c r="G446" s="31"/>
      <c r="H446" s="30"/>
    </row>
    <row r="447" spans="1:8" ht="12.75">
      <c r="A447" s="30"/>
      <c r="C447" s="30"/>
      <c r="D447" s="30"/>
      <c r="E447" s="30"/>
      <c r="F447" s="30"/>
      <c r="G447" s="31"/>
      <c r="H447" s="30"/>
    </row>
    <row r="448" spans="1:8" ht="12.75">
      <c r="A448" s="30"/>
      <c r="C448" s="30"/>
      <c r="D448" s="30"/>
      <c r="E448" s="30"/>
      <c r="F448" s="30"/>
      <c r="G448" s="31"/>
      <c r="H448" s="30"/>
    </row>
    <row r="449" spans="1:8" ht="12.75">
      <c r="A449" s="30"/>
      <c r="C449" s="30"/>
      <c r="D449" s="30"/>
      <c r="E449" s="30"/>
      <c r="F449" s="30"/>
      <c r="G449" s="31"/>
      <c r="H449" s="30"/>
    </row>
    <row r="450" spans="1:8" ht="12.75">
      <c r="A450" s="30"/>
      <c r="C450" s="30"/>
      <c r="D450" s="30"/>
      <c r="E450" s="30"/>
      <c r="F450" s="30"/>
      <c r="G450" s="31"/>
      <c r="H450" s="30"/>
    </row>
    <row r="451" spans="1:8" ht="12.75">
      <c r="A451" s="30"/>
      <c r="C451" s="30"/>
      <c r="D451" s="30"/>
      <c r="E451" s="30"/>
      <c r="F451" s="30"/>
      <c r="G451" s="31"/>
      <c r="H451" s="30"/>
    </row>
    <row r="452" spans="1:8" ht="12.75">
      <c r="A452" s="30"/>
      <c r="C452" s="30"/>
      <c r="D452" s="30"/>
      <c r="E452" s="30"/>
      <c r="F452" s="30"/>
      <c r="G452" s="31"/>
      <c r="H452" s="30"/>
    </row>
    <row r="453" spans="1:8" ht="12.75">
      <c r="A453" s="30"/>
      <c r="C453" s="30"/>
      <c r="D453" s="30"/>
      <c r="E453" s="30"/>
      <c r="F453" s="30"/>
      <c r="G453" s="31"/>
      <c r="H453" s="30"/>
    </row>
    <row r="454" spans="1:8" ht="12.75">
      <c r="A454" s="30"/>
      <c r="C454" s="30"/>
      <c r="D454" s="30"/>
      <c r="E454" s="30"/>
      <c r="F454" s="30"/>
      <c r="G454" s="31"/>
      <c r="H454" s="30"/>
    </row>
    <row r="455" spans="1:8" ht="12.75">
      <c r="A455" s="30"/>
      <c r="C455" s="30"/>
      <c r="D455" s="30"/>
      <c r="E455" s="30"/>
      <c r="F455" s="30"/>
      <c r="G455" s="31"/>
      <c r="H455" s="30"/>
    </row>
    <row r="456" spans="1:8" ht="12.75">
      <c r="A456" s="30"/>
      <c r="C456" s="30"/>
      <c r="D456" s="30"/>
      <c r="E456" s="30"/>
      <c r="F456" s="30"/>
      <c r="G456" s="31"/>
      <c r="H456" s="30"/>
    </row>
    <row r="457" spans="1:8" ht="12.75">
      <c r="A457" s="30"/>
      <c r="C457" s="30"/>
      <c r="D457" s="30"/>
      <c r="E457" s="30"/>
      <c r="F457" s="30"/>
      <c r="G457" s="31"/>
      <c r="H457" s="30"/>
    </row>
    <row r="458" spans="1:8" ht="12.75">
      <c r="A458" s="30"/>
      <c r="C458" s="30"/>
      <c r="D458" s="30"/>
      <c r="E458" s="30"/>
      <c r="F458" s="30"/>
      <c r="G458" s="31"/>
      <c r="H458" s="30"/>
    </row>
    <row r="459" spans="1:8" ht="12.75">
      <c r="A459" s="30"/>
      <c r="C459" s="30"/>
      <c r="D459" s="30"/>
      <c r="E459" s="30"/>
      <c r="F459" s="30"/>
      <c r="G459" s="31"/>
      <c r="H459" s="30"/>
    </row>
    <row r="460" spans="1:8" ht="12.75">
      <c r="A460" s="30"/>
      <c r="C460" s="30"/>
      <c r="D460" s="30"/>
      <c r="E460" s="30"/>
      <c r="F460" s="30"/>
      <c r="G460" s="31"/>
      <c r="H460" s="30"/>
    </row>
    <row r="461" spans="1:8" ht="12.75">
      <c r="A461" s="30"/>
      <c r="C461" s="30"/>
      <c r="D461" s="30"/>
      <c r="E461" s="30"/>
      <c r="F461" s="30"/>
      <c r="G461" s="31"/>
      <c r="H461" s="30"/>
    </row>
    <row r="462" spans="1:8" ht="12.75">
      <c r="A462" s="30"/>
      <c r="C462" s="30"/>
      <c r="D462" s="30"/>
      <c r="E462" s="30"/>
      <c r="F462" s="30"/>
      <c r="G462" s="31"/>
      <c r="H462" s="30"/>
    </row>
    <row r="463" spans="1:8" ht="12.75">
      <c r="A463" s="30"/>
      <c r="C463" s="30"/>
      <c r="D463" s="30"/>
      <c r="E463" s="30"/>
      <c r="F463" s="30"/>
      <c r="G463" s="31"/>
      <c r="H463" s="30"/>
    </row>
    <row r="464" spans="1:8" ht="12.75">
      <c r="A464" s="30"/>
      <c r="C464" s="30"/>
      <c r="D464" s="30"/>
      <c r="E464" s="30"/>
      <c r="F464" s="30"/>
      <c r="G464" s="31"/>
      <c r="H464" s="30"/>
    </row>
    <row r="465" spans="1:8" ht="12.75">
      <c r="A465" s="30"/>
      <c r="C465" s="30"/>
      <c r="D465" s="30"/>
      <c r="E465" s="30"/>
      <c r="F465" s="30"/>
      <c r="G465" s="31"/>
      <c r="H465" s="30"/>
    </row>
    <row r="466" spans="1:8" ht="12.75">
      <c r="A466" s="30"/>
      <c r="C466" s="30"/>
      <c r="D466" s="30"/>
      <c r="E466" s="30"/>
      <c r="F466" s="30"/>
      <c r="G466" s="31"/>
      <c r="H466" s="30"/>
    </row>
    <row r="467" spans="1:8" ht="12.75">
      <c r="A467" s="30"/>
      <c r="C467" s="30"/>
      <c r="D467" s="30"/>
      <c r="E467" s="30"/>
      <c r="F467" s="30"/>
      <c r="G467" s="31"/>
      <c r="H467" s="30"/>
    </row>
    <row r="468" spans="1:8" ht="12.75">
      <c r="A468" s="30"/>
      <c r="C468" s="30"/>
      <c r="D468" s="30"/>
      <c r="E468" s="30"/>
      <c r="F468" s="30"/>
      <c r="G468" s="31"/>
      <c r="H468" s="30"/>
    </row>
    <row r="469" spans="1:8" ht="12.75">
      <c r="A469" s="30"/>
      <c r="C469" s="30"/>
      <c r="D469" s="30"/>
      <c r="E469" s="30"/>
      <c r="F469" s="30"/>
      <c r="G469" s="31"/>
      <c r="H469" s="30"/>
    </row>
    <row r="470" spans="1:8" ht="12.75">
      <c r="A470" s="30"/>
      <c r="C470" s="30"/>
      <c r="D470" s="30"/>
      <c r="E470" s="30"/>
      <c r="F470" s="30"/>
      <c r="G470" s="31"/>
      <c r="H470" s="30"/>
    </row>
    <row r="471" spans="1:8" ht="12.75">
      <c r="A471" s="30"/>
      <c r="C471" s="30"/>
      <c r="D471" s="30"/>
      <c r="E471" s="30"/>
      <c r="F471" s="30"/>
      <c r="G471" s="31"/>
      <c r="H471" s="30"/>
    </row>
    <row r="472" spans="1:8" ht="12.75">
      <c r="A472" s="30"/>
      <c r="C472" s="30"/>
      <c r="D472" s="30"/>
      <c r="E472" s="30"/>
      <c r="F472" s="30"/>
      <c r="G472" s="31"/>
      <c r="H472" s="30"/>
    </row>
    <row r="473" spans="1:8" ht="12.75">
      <c r="A473" s="30"/>
      <c r="C473" s="30"/>
      <c r="D473" s="30"/>
      <c r="E473" s="30"/>
      <c r="F473" s="30"/>
      <c r="G473" s="31"/>
      <c r="H473" s="30"/>
    </row>
    <row r="474" spans="1:8" ht="12.75">
      <c r="A474" s="30"/>
      <c r="C474" s="30"/>
      <c r="D474" s="30"/>
      <c r="E474" s="30"/>
      <c r="F474" s="30"/>
      <c r="G474" s="31"/>
      <c r="H474" s="30"/>
    </row>
    <row r="475" spans="1:8" ht="12.75">
      <c r="A475" s="30"/>
      <c r="C475" s="30"/>
      <c r="D475" s="30"/>
      <c r="E475" s="30"/>
      <c r="F475" s="30"/>
      <c r="G475" s="31"/>
      <c r="H475" s="30"/>
    </row>
    <row r="476" spans="1:8" ht="12.75">
      <c r="A476" s="30"/>
      <c r="C476" s="30"/>
      <c r="D476" s="30"/>
      <c r="E476" s="30"/>
      <c r="F476" s="30"/>
      <c r="G476" s="31"/>
      <c r="H476" s="30"/>
    </row>
    <row r="477" spans="1:8" ht="12.75">
      <c r="A477" s="30"/>
      <c r="C477" s="30"/>
      <c r="D477" s="30"/>
      <c r="E477" s="30"/>
      <c r="F477" s="30"/>
      <c r="G477" s="31"/>
      <c r="H477" s="30"/>
    </row>
    <row r="478" spans="1:8" ht="12.75">
      <c r="A478" s="30"/>
      <c r="C478" s="30"/>
      <c r="D478" s="30"/>
      <c r="E478" s="30"/>
      <c r="F478" s="30"/>
      <c r="G478" s="31"/>
      <c r="H478" s="30"/>
    </row>
    <row r="479" spans="1:8" ht="12.75">
      <c r="A479" s="30"/>
      <c r="C479" s="30"/>
      <c r="D479" s="30"/>
      <c r="E479" s="30"/>
      <c r="F479" s="30"/>
      <c r="G479" s="31"/>
      <c r="H479" s="30"/>
    </row>
    <row r="480" spans="1:8" ht="12.75">
      <c r="A480" s="30"/>
      <c r="C480" s="30"/>
      <c r="D480" s="30"/>
      <c r="E480" s="30"/>
      <c r="F480" s="30"/>
      <c r="G480" s="31"/>
      <c r="H480" s="30"/>
    </row>
    <row r="481" spans="1:8" ht="12.75">
      <c r="A481" s="30"/>
      <c r="C481" s="30"/>
      <c r="D481" s="30"/>
      <c r="E481" s="30"/>
      <c r="F481" s="30"/>
      <c r="G481" s="31"/>
      <c r="H481" s="30"/>
    </row>
    <row r="482" spans="1:8" ht="12.75">
      <c r="A482" s="30"/>
      <c r="C482" s="30"/>
      <c r="D482" s="30"/>
      <c r="E482" s="30"/>
      <c r="F482" s="30"/>
      <c r="G482" s="31"/>
      <c r="H482" s="30"/>
    </row>
    <row r="483" spans="1:8" ht="12.75">
      <c r="A483" s="30"/>
      <c r="C483" s="30"/>
      <c r="D483" s="30"/>
      <c r="E483" s="30"/>
      <c r="F483" s="30"/>
      <c r="G483" s="31"/>
      <c r="H483" s="30"/>
    </row>
    <row r="484" spans="1:8" ht="12.75">
      <c r="A484" s="30"/>
      <c r="C484" s="30"/>
      <c r="D484" s="30"/>
      <c r="E484" s="30"/>
      <c r="F484" s="30"/>
      <c r="G484" s="31"/>
      <c r="H484" s="30"/>
    </row>
    <row r="485" spans="1:8" ht="12.75">
      <c r="A485" s="30"/>
      <c r="C485" s="30"/>
      <c r="D485" s="30"/>
      <c r="E485" s="30"/>
      <c r="F485" s="30"/>
      <c r="G485" s="31"/>
      <c r="H485" s="30"/>
    </row>
    <row r="486" spans="1:8" ht="12.75">
      <c r="A486" s="30"/>
      <c r="C486" s="30"/>
      <c r="D486" s="30"/>
      <c r="E486" s="30"/>
      <c r="F486" s="30"/>
      <c r="G486" s="31"/>
      <c r="H486" s="30"/>
    </row>
    <row r="487" spans="1:8" ht="12.75">
      <c r="A487" s="30"/>
      <c r="C487" s="30"/>
      <c r="D487" s="30"/>
      <c r="E487" s="30"/>
      <c r="F487" s="30"/>
      <c r="G487" s="31"/>
      <c r="H487" s="30"/>
    </row>
    <row r="488" spans="1:8" ht="12.75">
      <c r="A488" s="30"/>
      <c r="C488" s="30"/>
      <c r="D488" s="30"/>
      <c r="E488" s="30"/>
      <c r="F488" s="30"/>
      <c r="G488" s="31"/>
      <c r="H488" s="30"/>
    </row>
    <row r="489" spans="1:8" ht="12.75">
      <c r="A489" s="30"/>
      <c r="C489" s="30"/>
      <c r="D489" s="30"/>
      <c r="E489" s="30"/>
      <c r="F489" s="30"/>
      <c r="G489" s="31"/>
      <c r="H489" s="30"/>
    </row>
    <row r="490" spans="1:8" ht="12.75">
      <c r="A490" s="30"/>
      <c r="C490" s="30"/>
      <c r="D490" s="30"/>
      <c r="E490" s="30"/>
      <c r="F490" s="30"/>
      <c r="G490" s="31"/>
      <c r="H490" s="30"/>
    </row>
    <row r="491" spans="1:8" ht="12.75">
      <c r="A491" s="30"/>
      <c r="C491" s="30"/>
      <c r="D491" s="30"/>
      <c r="E491" s="30"/>
      <c r="F491" s="30"/>
      <c r="G491" s="31"/>
      <c r="H491" s="30"/>
    </row>
    <row r="492" spans="1:8" ht="12.75">
      <c r="A492" s="30"/>
      <c r="C492" s="30"/>
      <c r="D492" s="30"/>
      <c r="E492" s="30"/>
      <c r="F492" s="30"/>
      <c r="G492" s="31"/>
      <c r="H492" s="30"/>
    </row>
    <row r="493" spans="1:8" ht="12.75">
      <c r="A493" s="30"/>
      <c r="C493" s="30"/>
      <c r="D493" s="30"/>
      <c r="E493" s="30"/>
      <c r="F493" s="30"/>
      <c r="G493" s="31"/>
      <c r="H493" s="30"/>
    </row>
    <row r="494" spans="1:8" ht="12.75">
      <c r="A494" s="30"/>
      <c r="C494" s="30"/>
      <c r="D494" s="30"/>
      <c r="E494" s="30"/>
      <c r="F494" s="30"/>
      <c r="G494" s="31"/>
      <c r="H494" s="30"/>
    </row>
    <row r="495" spans="1:8" ht="12.75">
      <c r="A495" s="30"/>
      <c r="C495" s="30"/>
      <c r="D495" s="30"/>
      <c r="E495" s="30"/>
      <c r="F495" s="30"/>
      <c r="G495" s="31"/>
      <c r="H495" s="30"/>
    </row>
    <row r="496" spans="1:8" ht="12.75">
      <c r="A496" s="30"/>
      <c r="C496" s="30"/>
      <c r="D496" s="30"/>
      <c r="E496" s="30"/>
      <c r="F496" s="30"/>
      <c r="G496" s="31"/>
      <c r="H496" s="30"/>
    </row>
    <row r="497" spans="1:8" ht="12.75">
      <c r="A497" s="30"/>
      <c r="C497" s="30"/>
      <c r="D497" s="30"/>
      <c r="E497" s="30"/>
      <c r="F497" s="30"/>
      <c r="G497" s="31"/>
      <c r="H497" s="30"/>
    </row>
    <row r="498" spans="1:8" ht="12.75">
      <c r="A498" s="30"/>
      <c r="C498" s="30"/>
      <c r="D498" s="30"/>
      <c r="E498" s="30"/>
      <c r="F498" s="30"/>
      <c r="G498" s="31"/>
      <c r="H498" s="30"/>
    </row>
    <row r="499" spans="1:8" ht="12.75">
      <c r="A499" s="30"/>
      <c r="C499" s="30"/>
      <c r="D499" s="30"/>
      <c r="E499" s="30"/>
      <c r="F499" s="30"/>
      <c r="G499" s="31"/>
      <c r="H499" s="30"/>
    </row>
    <row r="500" spans="1:8" ht="12.75">
      <c r="A500" s="30"/>
      <c r="C500" s="30"/>
      <c r="D500" s="30"/>
      <c r="E500" s="30"/>
      <c r="F500" s="30"/>
      <c r="G500" s="31"/>
      <c r="H500" s="30"/>
    </row>
    <row r="501" spans="1:8" ht="12.75">
      <c r="A501" s="30"/>
      <c r="C501" s="30"/>
      <c r="D501" s="30"/>
      <c r="E501" s="30"/>
      <c r="F501" s="30"/>
      <c r="G501" s="31"/>
      <c r="H501" s="30"/>
    </row>
    <row r="502" spans="1:8" ht="12.75">
      <c r="A502" s="30"/>
      <c r="C502" s="30"/>
      <c r="D502" s="30"/>
      <c r="E502" s="30"/>
      <c r="F502" s="30"/>
      <c r="G502" s="31"/>
      <c r="H502" s="30"/>
    </row>
    <row r="503" spans="1:8" ht="12.75">
      <c r="A503" s="30"/>
      <c r="C503" s="30"/>
      <c r="D503" s="30"/>
      <c r="E503" s="30"/>
      <c r="F503" s="30"/>
      <c r="G503" s="31"/>
      <c r="H503" s="30"/>
    </row>
    <row r="504" spans="1:8" ht="12.75">
      <c r="A504" s="30"/>
      <c r="C504" s="30"/>
      <c r="D504" s="30"/>
      <c r="E504" s="30"/>
      <c r="F504" s="30"/>
      <c r="G504" s="31"/>
      <c r="H504" s="30"/>
    </row>
    <row r="505" spans="1:8" ht="12.75">
      <c r="A505" s="30"/>
      <c r="C505" s="30"/>
      <c r="D505" s="30"/>
      <c r="E505" s="30"/>
      <c r="F505" s="30"/>
      <c r="G505" s="31"/>
      <c r="H505" s="30"/>
    </row>
    <row r="506" spans="1:8" ht="12.75">
      <c r="A506" s="30"/>
      <c r="C506" s="30"/>
      <c r="D506" s="30"/>
      <c r="E506" s="30"/>
      <c r="F506" s="30"/>
      <c r="G506" s="31"/>
      <c r="H506" s="30"/>
    </row>
    <row r="507" spans="1:8" ht="12.75">
      <c r="A507" s="30"/>
      <c r="C507" s="30"/>
      <c r="D507" s="30"/>
      <c r="E507" s="30"/>
      <c r="F507" s="30"/>
      <c r="G507" s="31"/>
      <c r="H507" s="30"/>
    </row>
    <row r="508" spans="1:8" ht="12.75">
      <c r="A508" s="30"/>
      <c r="C508" s="30"/>
      <c r="D508" s="30"/>
      <c r="E508" s="30"/>
      <c r="F508" s="30"/>
      <c r="G508" s="31"/>
      <c r="H508" s="30"/>
    </row>
    <row r="509" spans="1:8" ht="12.75">
      <c r="A509" s="30"/>
      <c r="C509" s="30"/>
      <c r="D509" s="30"/>
      <c r="E509" s="30"/>
      <c r="F509" s="30"/>
      <c r="G509" s="31"/>
      <c r="H509" s="30"/>
    </row>
    <row r="510" spans="1:8" ht="12.75">
      <c r="A510" s="30"/>
      <c r="C510" s="30"/>
      <c r="D510" s="30"/>
      <c r="E510" s="30"/>
      <c r="F510" s="30"/>
      <c r="G510" s="31"/>
      <c r="H510" s="30"/>
    </row>
    <row r="511" spans="1:8" ht="12.75">
      <c r="A511" s="30"/>
      <c r="C511" s="30"/>
      <c r="D511" s="30"/>
      <c r="E511" s="30"/>
      <c r="F511" s="30"/>
      <c r="G511" s="31"/>
      <c r="H511" s="30"/>
    </row>
    <row r="512" spans="1:8" ht="12.75">
      <c r="A512" s="30"/>
      <c r="C512" s="30"/>
      <c r="D512" s="30"/>
      <c r="E512" s="30"/>
      <c r="F512" s="30"/>
      <c r="G512" s="31"/>
      <c r="H512" s="30"/>
    </row>
    <row r="513" spans="1:8" ht="12.75">
      <c r="A513" s="30"/>
      <c r="C513" s="30"/>
      <c r="D513" s="30"/>
      <c r="E513" s="30"/>
      <c r="F513" s="30"/>
      <c r="G513" s="31"/>
      <c r="H513" s="30"/>
    </row>
    <row r="514" spans="1:8" ht="12.75">
      <c r="A514" s="30"/>
      <c r="C514" s="30"/>
      <c r="D514" s="30"/>
      <c r="E514" s="30"/>
      <c r="F514" s="30"/>
      <c r="G514" s="31"/>
      <c r="H514" s="30"/>
    </row>
    <row r="515" spans="1:8" ht="12.75">
      <c r="A515" s="30"/>
      <c r="C515" s="30"/>
      <c r="D515" s="30"/>
      <c r="E515" s="30"/>
      <c r="F515" s="30"/>
      <c r="G515" s="31"/>
      <c r="H515" s="30"/>
    </row>
    <row r="516" spans="1:8" ht="12.75">
      <c r="A516" s="30"/>
      <c r="C516" s="30"/>
      <c r="D516" s="30"/>
      <c r="E516" s="30"/>
      <c r="F516" s="30"/>
      <c r="G516" s="31"/>
      <c r="H516" s="30"/>
    </row>
    <row r="517" spans="1:8" ht="12.75">
      <c r="A517" s="30"/>
      <c r="C517" s="30"/>
      <c r="D517" s="30"/>
      <c r="E517" s="30"/>
      <c r="F517" s="30"/>
      <c r="G517" s="31"/>
      <c r="H517" s="30"/>
    </row>
    <row r="518" spans="1:8" ht="12.75">
      <c r="A518" s="30"/>
      <c r="C518" s="30"/>
      <c r="D518" s="30"/>
      <c r="E518" s="30"/>
      <c r="F518" s="30"/>
      <c r="G518" s="31"/>
      <c r="H518" s="30"/>
    </row>
    <row r="519" spans="1:8" ht="12.75">
      <c r="A519" s="30"/>
      <c r="C519" s="30"/>
      <c r="D519" s="30"/>
      <c r="E519" s="30"/>
      <c r="F519" s="30"/>
      <c r="G519" s="31"/>
      <c r="H519" s="30"/>
    </row>
    <row r="520" spans="1:8" ht="12.75">
      <c r="A520" s="30"/>
      <c r="C520" s="30"/>
      <c r="D520" s="30"/>
      <c r="E520" s="30"/>
      <c r="F520" s="30"/>
      <c r="G520" s="31"/>
      <c r="H520" s="30"/>
    </row>
    <row r="521" spans="1:8" ht="12.75">
      <c r="A521" s="30"/>
      <c r="C521" s="30"/>
      <c r="D521" s="30"/>
      <c r="E521" s="30"/>
      <c r="F521" s="30"/>
      <c r="G521" s="31"/>
      <c r="H521" s="30"/>
    </row>
    <row r="522" spans="1:8" ht="12.75">
      <c r="A522" s="30"/>
      <c r="C522" s="30"/>
      <c r="D522" s="30"/>
      <c r="E522" s="30"/>
      <c r="F522" s="30"/>
      <c r="G522" s="31"/>
      <c r="H522" s="30"/>
    </row>
    <row r="523" spans="1:8" ht="12.75">
      <c r="A523" s="30"/>
      <c r="C523" s="30"/>
      <c r="D523" s="30"/>
      <c r="E523" s="30"/>
      <c r="F523" s="30"/>
      <c r="G523" s="31"/>
      <c r="H523" s="30"/>
    </row>
    <row r="524" spans="1:8" ht="12.75">
      <c r="A524" s="30"/>
      <c r="C524" s="30"/>
      <c r="D524" s="30"/>
      <c r="E524" s="30"/>
      <c r="F524" s="30"/>
      <c r="G524" s="31"/>
      <c r="H524" s="30"/>
    </row>
    <row r="525" spans="1:8" ht="12.75">
      <c r="A525" s="30"/>
      <c r="C525" s="30"/>
      <c r="D525" s="30"/>
      <c r="E525" s="30"/>
      <c r="F525" s="30"/>
      <c r="G525" s="31"/>
      <c r="H525" s="30"/>
    </row>
    <row r="526" spans="1:8" ht="12.75">
      <c r="A526" s="30"/>
      <c r="C526" s="30"/>
      <c r="D526" s="30"/>
      <c r="E526" s="30"/>
      <c r="F526" s="30"/>
      <c r="G526" s="31"/>
      <c r="H526" s="30"/>
    </row>
    <row r="527" spans="1:8" ht="12.75">
      <c r="A527" s="30"/>
      <c r="C527" s="30"/>
      <c r="D527" s="30"/>
      <c r="E527" s="30"/>
      <c r="F527" s="30"/>
      <c r="G527" s="31"/>
      <c r="H527" s="30"/>
    </row>
    <row r="528" spans="1:8" ht="12.75">
      <c r="A528" s="30"/>
      <c r="C528" s="30"/>
      <c r="D528" s="30"/>
      <c r="E528" s="30"/>
      <c r="F528" s="30"/>
      <c r="G528" s="31"/>
      <c r="H528" s="30"/>
    </row>
    <row r="529" spans="1:8" ht="12.75">
      <c r="A529" s="30"/>
      <c r="C529" s="30"/>
      <c r="D529" s="30"/>
      <c r="E529" s="30"/>
      <c r="F529" s="30"/>
      <c r="G529" s="31"/>
      <c r="H529" s="30"/>
    </row>
    <row r="530" spans="1:8" ht="12.75">
      <c r="A530" s="30"/>
      <c r="C530" s="30"/>
      <c r="D530" s="30"/>
      <c r="E530" s="30"/>
      <c r="F530" s="30"/>
      <c r="G530" s="31"/>
      <c r="H530" s="30"/>
    </row>
    <row r="531" spans="1:8" ht="12.75">
      <c r="A531" s="30"/>
      <c r="C531" s="30"/>
      <c r="D531" s="30"/>
      <c r="E531" s="30"/>
      <c r="F531" s="30"/>
      <c r="G531" s="31"/>
      <c r="H531" s="30"/>
    </row>
    <row r="532" spans="1:8" ht="12.75">
      <c r="A532" s="30"/>
      <c r="C532" s="30"/>
      <c r="D532" s="30"/>
      <c r="E532" s="30"/>
      <c r="F532" s="30"/>
      <c r="G532" s="31"/>
      <c r="H532" s="30"/>
    </row>
    <row r="533" spans="1:8" ht="12.75">
      <c r="A533" s="30"/>
      <c r="C533" s="30"/>
      <c r="D533" s="30"/>
      <c r="E533" s="30"/>
      <c r="F533" s="30"/>
      <c r="G533" s="31"/>
      <c r="H533" s="30"/>
    </row>
    <row r="534" spans="1:8" ht="12.75">
      <c r="A534" s="30"/>
      <c r="C534" s="30"/>
      <c r="D534" s="30"/>
      <c r="E534" s="30"/>
      <c r="F534" s="30"/>
      <c r="G534" s="31"/>
      <c r="H534" s="30"/>
    </row>
    <row r="535" spans="1:8" ht="12.75">
      <c r="A535" s="30"/>
      <c r="C535" s="30"/>
      <c r="D535" s="30"/>
      <c r="E535" s="30"/>
      <c r="F535" s="30"/>
      <c r="G535" s="31"/>
      <c r="H535" s="30"/>
    </row>
    <row r="536" spans="1:8" ht="12.75">
      <c r="A536" s="30"/>
      <c r="C536" s="30"/>
      <c r="D536" s="30"/>
      <c r="E536" s="30"/>
      <c r="F536" s="30"/>
      <c r="G536" s="31"/>
      <c r="H536" s="30"/>
    </row>
    <row r="537" spans="1:8" ht="12.75">
      <c r="A537" s="30"/>
      <c r="C537" s="30"/>
      <c r="D537" s="30"/>
      <c r="E537" s="30"/>
      <c r="F537" s="30"/>
      <c r="G537" s="31"/>
      <c r="H537" s="30"/>
    </row>
    <row r="538" spans="1:8" ht="12.75">
      <c r="A538" s="30"/>
      <c r="C538" s="30"/>
      <c r="D538" s="30"/>
      <c r="E538" s="30"/>
      <c r="F538" s="30"/>
      <c r="G538" s="31"/>
      <c r="H538" s="30"/>
    </row>
    <row r="539" spans="1:8" ht="12.75">
      <c r="A539" s="30"/>
      <c r="C539" s="30"/>
      <c r="D539" s="30"/>
      <c r="E539" s="30"/>
      <c r="F539" s="30"/>
      <c r="G539" s="31"/>
      <c r="H539" s="30"/>
    </row>
    <row r="540" spans="1:8" ht="12.75">
      <c r="A540" s="30"/>
      <c r="C540" s="30"/>
      <c r="D540" s="30"/>
      <c r="E540" s="30"/>
      <c r="F540" s="30"/>
      <c r="G540" s="31"/>
      <c r="H540" s="30"/>
    </row>
    <row r="541" spans="1:8" ht="12.75">
      <c r="A541" s="30"/>
      <c r="C541" s="30"/>
      <c r="D541" s="30"/>
      <c r="E541" s="30"/>
      <c r="F541" s="30"/>
      <c r="G541" s="31"/>
      <c r="H541" s="30"/>
    </row>
    <row r="542" spans="1:8" ht="12.75">
      <c r="A542" s="30"/>
      <c r="C542" s="30"/>
      <c r="D542" s="30"/>
      <c r="E542" s="30"/>
      <c r="F542" s="30"/>
      <c r="G542" s="31"/>
      <c r="H542" s="30"/>
    </row>
    <row r="543" spans="1:8" ht="12.75">
      <c r="A543" s="30"/>
      <c r="C543" s="30"/>
      <c r="D543" s="30"/>
      <c r="E543" s="30"/>
      <c r="F543" s="30"/>
      <c r="G543" s="31"/>
      <c r="H543" s="30"/>
    </row>
    <row r="544" spans="1:8" ht="12.75">
      <c r="A544" s="30"/>
      <c r="C544" s="30"/>
      <c r="D544" s="30"/>
      <c r="E544" s="30"/>
      <c r="F544" s="30"/>
      <c r="G544" s="31"/>
      <c r="H544" s="30"/>
    </row>
    <row r="545" spans="1:8" ht="12.75">
      <c r="A545" s="30"/>
      <c r="C545" s="30"/>
      <c r="D545" s="30"/>
      <c r="E545" s="30"/>
      <c r="F545" s="30"/>
      <c r="G545" s="31"/>
      <c r="H545" s="30"/>
    </row>
    <row r="546" spans="1:8" ht="12.75">
      <c r="A546" s="30"/>
      <c r="C546" s="30"/>
      <c r="D546" s="30"/>
      <c r="E546" s="30"/>
      <c r="F546" s="30"/>
      <c r="G546" s="31"/>
      <c r="H546" s="30"/>
    </row>
    <row r="547" spans="1:8" ht="12.75">
      <c r="A547" s="30"/>
      <c r="C547" s="30"/>
      <c r="D547" s="30"/>
      <c r="E547" s="30"/>
      <c r="F547" s="30"/>
      <c r="G547" s="31"/>
      <c r="H547" s="30"/>
    </row>
    <row r="548" spans="1:8" ht="12.75">
      <c r="A548" s="30"/>
      <c r="C548" s="30"/>
      <c r="D548" s="30"/>
      <c r="E548" s="30"/>
      <c r="F548" s="30"/>
      <c r="G548" s="31"/>
      <c r="H548" s="30"/>
    </row>
    <row r="549" spans="1:8" ht="12.75">
      <c r="A549" s="30"/>
      <c r="C549" s="30"/>
      <c r="D549" s="30"/>
      <c r="E549" s="30"/>
      <c r="F549" s="30"/>
      <c r="G549" s="31"/>
      <c r="H549" s="30"/>
    </row>
    <row r="550" spans="1:8" ht="12.75">
      <c r="A550" s="30"/>
      <c r="C550" s="30"/>
      <c r="D550" s="30"/>
      <c r="E550" s="30"/>
      <c r="F550" s="30"/>
      <c r="G550" s="31"/>
      <c r="H550" s="30"/>
    </row>
    <row r="551" spans="1:8" ht="12.75">
      <c r="A551" s="30"/>
      <c r="C551" s="30"/>
      <c r="D551" s="30"/>
      <c r="E551" s="30"/>
      <c r="F551" s="30"/>
      <c r="G551" s="31"/>
      <c r="H551" s="30"/>
    </row>
    <row r="552" spans="1:8" ht="12.75">
      <c r="A552" s="30"/>
      <c r="C552" s="30"/>
      <c r="D552" s="30"/>
      <c r="E552" s="30"/>
      <c r="F552" s="30"/>
      <c r="G552" s="31"/>
      <c r="H552" s="30"/>
    </row>
    <row r="553" spans="1:8" ht="12.75">
      <c r="A553" s="30"/>
      <c r="C553" s="30"/>
      <c r="D553" s="30"/>
      <c r="E553" s="30"/>
      <c r="F553" s="30"/>
      <c r="G553" s="31"/>
      <c r="H553" s="30"/>
    </row>
    <row r="554" spans="1:8" ht="12.75">
      <c r="A554" s="30"/>
      <c r="C554" s="30"/>
      <c r="D554" s="30"/>
      <c r="E554" s="30"/>
      <c r="F554" s="30"/>
      <c r="G554" s="31"/>
      <c r="H554" s="30"/>
    </row>
    <row r="555" spans="1:8" ht="12.75">
      <c r="A555" s="30"/>
      <c r="C555" s="30"/>
      <c r="D555" s="30"/>
      <c r="E555" s="30"/>
      <c r="F555" s="30"/>
      <c r="G555" s="31"/>
      <c r="H555" s="30"/>
    </row>
    <row r="556" spans="1:8" ht="12.75">
      <c r="A556" s="30"/>
      <c r="C556" s="30"/>
      <c r="D556" s="30"/>
      <c r="E556" s="30"/>
      <c r="F556" s="30"/>
      <c r="G556" s="31"/>
      <c r="H556" s="30"/>
    </row>
    <row r="557" spans="1:8" ht="12.75">
      <c r="A557" s="30"/>
      <c r="C557" s="30"/>
      <c r="D557" s="30"/>
      <c r="E557" s="30"/>
      <c r="F557" s="30"/>
      <c r="G557" s="31"/>
      <c r="H557" s="30"/>
    </row>
    <row r="558" spans="1:8" ht="12.75">
      <c r="A558" s="30"/>
      <c r="C558" s="30"/>
      <c r="D558" s="30"/>
      <c r="E558" s="30"/>
      <c r="F558" s="30"/>
      <c r="G558" s="31"/>
      <c r="H558" s="30"/>
    </row>
    <row r="559" spans="1:8" ht="12.75">
      <c r="A559" s="30"/>
      <c r="C559" s="30"/>
      <c r="D559" s="30"/>
      <c r="E559" s="30"/>
      <c r="F559" s="30"/>
      <c r="G559" s="31"/>
      <c r="H559" s="30"/>
    </row>
    <row r="560" spans="1:8" ht="12.75">
      <c r="A560" s="30"/>
      <c r="C560" s="30"/>
      <c r="D560" s="30"/>
      <c r="E560" s="30"/>
      <c r="F560" s="30"/>
      <c r="G560" s="31"/>
      <c r="H560" s="30"/>
    </row>
    <row r="561" spans="1:8" ht="12.75">
      <c r="A561" s="30"/>
      <c r="C561" s="30"/>
      <c r="D561" s="30"/>
      <c r="E561" s="30"/>
      <c r="F561" s="30"/>
      <c r="G561" s="31"/>
      <c r="H561" s="30"/>
    </row>
    <row r="562" spans="1:8" ht="12.75">
      <c r="A562" s="30"/>
      <c r="C562" s="30"/>
      <c r="D562" s="30"/>
      <c r="E562" s="30"/>
      <c r="F562" s="30"/>
      <c r="G562" s="31"/>
      <c r="H562" s="30"/>
    </row>
    <row r="563" spans="1:8" ht="12.75">
      <c r="A563" s="30"/>
      <c r="C563" s="30"/>
      <c r="D563" s="30"/>
      <c r="E563" s="30"/>
      <c r="F563" s="30"/>
      <c r="G563" s="31"/>
      <c r="H563" s="30"/>
    </row>
    <row r="564" spans="1:8" ht="12.75">
      <c r="A564" s="30"/>
      <c r="C564" s="30"/>
      <c r="D564" s="30"/>
      <c r="E564" s="30"/>
      <c r="F564" s="30"/>
      <c r="G564" s="31"/>
      <c r="H564" s="30"/>
    </row>
    <row r="565" spans="1:8" ht="12.75">
      <c r="A565" s="30"/>
      <c r="C565" s="30"/>
      <c r="D565" s="30"/>
      <c r="E565" s="30"/>
      <c r="F565" s="30"/>
      <c r="G565" s="31"/>
      <c r="H565" s="30"/>
    </row>
    <row r="566" spans="1:8" ht="12.75">
      <c r="A566" s="30"/>
      <c r="C566" s="30"/>
      <c r="D566" s="30"/>
      <c r="E566" s="30"/>
      <c r="F566" s="30"/>
      <c r="G566" s="31"/>
      <c r="H566" s="30"/>
    </row>
    <row r="567" spans="1:8" ht="12.75">
      <c r="A567" s="30"/>
      <c r="C567" s="30"/>
      <c r="D567" s="30"/>
      <c r="E567" s="30"/>
      <c r="F567" s="30"/>
      <c r="G567" s="31"/>
      <c r="H567" s="30"/>
    </row>
    <row r="568" spans="1:8" ht="12.75">
      <c r="A568" s="30"/>
      <c r="C568" s="30"/>
      <c r="D568" s="30"/>
      <c r="E568" s="30"/>
      <c r="F568" s="30"/>
      <c r="G568" s="31"/>
      <c r="H568" s="30"/>
    </row>
    <row r="569" spans="1:8" ht="12.75">
      <c r="A569" s="30"/>
      <c r="C569" s="30"/>
      <c r="D569" s="30"/>
      <c r="E569" s="30"/>
      <c r="F569" s="30"/>
      <c r="G569" s="31"/>
      <c r="H569" s="30"/>
    </row>
    <row r="570" spans="1:8" ht="12.75">
      <c r="A570" s="30"/>
      <c r="C570" s="30"/>
      <c r="D570" s="30"/>
      <c r="E570" s="30"/>
      <c r="F570" s="30"/>
      <c r="G570" s="31"/>
      <c r="H570" s="30"/>
    </row>
    <row r="571" spans="1:8" ht="12.75">
      <c r="A571" s="30"/>
      <c r="C571" s="30"/>
      <c r="D571" s="30"/>
      <c r="E571" s="30"/>
      <c r="F571" s="30"/>
      <c r="G571" s="31"/>
      <c r="H571" s="30"/>
    </row>
    <row r="572" spans="1:8" ht="12.75">
      <c r="A572" s="30"/>
      <c r="C572" s="30"/>
      <c r="D572" s="30"/>
      <c r="E572" s="30"/>
      <c r="F572" s="30"/>
      <c r="G572" s="31"/>
      <c r="H572" s="30"/>
    </row>
    <row r="573" spans="1:8" ht="12.75">
      <c r="A573" s="30"/>
      <c r="C573" s="30"/>
      <c r="D573" s="30"/>
      <c r="E573" s="30"/>
      <c r="F573" s="30"/>
      <c r="G573" s="31"/>
      <c r="H573" s="30"/>
    </row>
    <row r="574" spans="1:8" ht="12.75">
      <c r="A574" s="30"/>
      <c r="C574" s="30"/>
      <c r="D574" s="30"/>
      <c r="E574" s="30"/>
      <c r="F574" s="30"/>
      <c r="G574" s="31"/>
      <c r="H574" s="30"/>
    </row>
    <row r="575" spans="1:8" ht="12.75">
      <c r="A575" s="30"/>
      <c r="C575" s="30"/>
      <c r="D575" s="30"/>
      <c r="E575" s="30"/>
      <c r="F575" s="30"/>
      <c r="G575" s="31"/>
      <c r="H575" s="30"/>
    </row>
    <row r="576" spans="1:8" ht="12.75">
      <c r="A576" s="30"/>
      <c r="C576" s="30"/>
      <c r="D576" s="30"/>
      <c r="E576" s="30"/>
      <c r="F576" s="30"/>
      <c r="G576" s="31"/>
      <c r="H576" s="30"/>
    </row>
    <row r="577" spans="1:8" ht="12.75">
      <c r="A577" s="30"/>
      <c r="C577" s="30"/>
      <c r="D577" s="30"/>
      <c r="E577" s="30"/>
      <c r="F577" s="30"/>
      <c r="G577" s="31"/>
      <c r="H577" s="30"/>
    </row>
    <row r="578" spans="1:8" ht="12.75">
      <c r="A578" s="30"/>
      <c r="C578" s="30"/>
      <c r="D578" s="30"/>
      <c r="E578" s="30"/>
      <c r="F578" s="30"/>
      <c r="G578" s="31"/>
      <c r="H578" s="30"/>
    </row>
    <row r="579" spans="1:8" ht="12.75">
      <c r="A579" s="30"/>
      <c r="C579" s="30"/>
      <c r="D579" s="30"/>
      <c r="E579" s="30"/>
      <c r="F579" s="30"/>
      <c r="G579" s="31"/>
      <c r="H579" s="30"/>
    </row>
    <row r="580" spans="1:8" ht="12.75">
      <c r="A580" s="30"/>
      <c r="C580" s="30"/>
      <c r="D580" s="30"/>
      <c r="E580" s="30"/>
      <c r="F580" s="30"/>
      <c r="G580" s="31"/>
      <c r="H580" s="30"/>
    </row>
    <row r="581" spans="1:8" ht="12.75">
      <c r="A581" s="30"/>
      <c r="C581" s="30"/>
      <c r="D581" s="30"/>
      <c r="E581" s="30"/>
      <c r="F581" s="30"/>
      <c r="G581" s="31"/>
      <c r="H581" s="30"/>
    </row>
    <row r="582" spans="1:8" ht="12.75">
      <c r="A582" s="30"/>
      <c r="C582" s="30"/>
      <c r="D582" s="30"/>
      <c r="E582" s="30"/>
      <c r="F582" s="30"/>
      <c r="G582" s="31"/>
      <c r="H582" s="30"/>
    </row>
    <row r="583" spans="1:8" ht="12.75">
      <c r="A583" s="30"/>
      <c r="C583" s="30"/>
      <c r="D583" s="30"/>
      <c r="E583" s="30"/>
      <c r="F583" s="30"/>
      <c r="G583" s="31"/>
      <c r="H583" s="30"/>
    </row>
    <row r="584" spans="1:8" ht="12.75">
      <c r="A584" s="30"/>
      <c r="C584" s="30"/>
      <c r="D584" s="30"/>
      <c r="E584" s="30"/>
      <c r="F584" s="30"/>
      <c r="G584" s="31"/>
      <c r="H584" s="30"/>
    </row>
    <row r="585" spans="1:8" ht="12.75">
      <c r="A585" s="30"/>
      <c r="C585" s="30"/>
      <c r="D585" s="30"/>
      <c r="E585" s="30"/>
      <c r="F585" s="30"/>
      <c r="G585" s="31"/>
      <c r="H585" s="30"/>
    </row>
    <row r="586" spans="1:8" ht="12.75">
      <c r="A586" s="30"/>
      <c r="C586" s="30"/>
      <c r="D586" s="30"/>
      <c r="E586" s="30"/>
      <c r="F586" s="30"/>
      <c r="G586" s="31"/>
      <c r="H586" s="30"/>
    </row>
    <row r="587" spans="1:8" ht="12.75">
      <c r="A587" s="30"/>
      <c r="C587" s="30"/>
      <c r="D587" s="30"/>
      <c r="E587" s="30"/>
      <c r="F587" s="30"/>
      <c r="G587" s="31"/>
      <c r="H587" s="30"/>
    </row>
    <row r="588" spans="1:8" ht="12.75">
      <c r="A588" s="30"/>
      <c r="C588" s="30"/>
      <c r="D588" s="30"/>
      <c r="E588" s="30"/>
      <c r="F588" s="30"/>
      <c r="G588" s="31"/>
      <c r="H588" s="30"/>
    </row>
    <row r="589" spans="1:8" ht="12.75">
      <c r="A589" s="30"/>
      <c r="C589" s="30"/>
      <c r="D589" s="30"/>
      <c r="E589" s="30"/>
      <c r="F589" s="30"/>
      <c r="G589" s="31"/>
      <c r="H589" s="30"/>
    </row>
    <row r="590" spans="1:8" ht="12.75">
      <c r="A590" s="30"/>
      <c r="C590" s="30"/>
      <c r="D590" s="30"/>
      <c r="E590" s="30"/>
      <c r="F590" s="30"/>
      <c r="G590" s="31"/>
      <c r="H590" s="30"/>
    </row>
    <row r="591" spans="1:8" ht="12.75">
      <c r="A591" s="30"/>
      <c r="C591" s="30"/>
      <c r="D591" s="30"/>
      <c r="E591" s="30"/>
      <c r="F591" s="30"/>
      <c r="G591" s="31"/>
      <c r="H591" s="30"/>
    </row>
    <row r="592" spans="1:8" ht="12.75">
      <c r="A592" s="30"/>
      <c r="C592" s="30"/>
      <c r="D592" s="30"/>
      <c r="E592" s="30"/>
      <c r="F592" s="30"/>
      <c r="G592" s="31"/>
      <c r="H592" s="30"/>
    </row>
    <row r="593" spans="1:8" ht="12.75">
      <c r="A593" s="30"/>
      <c r="C593" s="30"/>
      <c r="D593" s="30"/>
      <c r="E593" s="30"/>
      <c r="F593" s="30"/>
      <c r="G593" s="31"/>
      <c r="H593" s="30"/>
    </row>
    <row r="594" spans="1:8" ht="12.75">
      <c r="A594" s="30"/>
      <c r="C594" s="30"/>
      <c r="D594" s="30"/>
      <c r="E594" s="30"/>
      <c r="F594" s="30"/>
      <c r="G594" s="31"/>
      <c r="H594" s="30"/>
    </row>
    <row r="595" spans="1:8" ht="12.75">
      <c r="A595" s="30"/>
      <c r="C595" s="30"/>
      <c r="D595" s="30"/>
      <c r="E595" s="30"/>
      <c r="F595" s="30"/>
      <c r="G595" s="31"/>
      <c r="H595" s="30"/>
    </row>
    <row r="596" spans="1:8" ht="12.75">
      <c r="A596" s="30"/>
      <c r="C596" s="30"/>
      <c r="D596" s="30"/>
      <c r="E596" s="30"/>
      <c r="F596" s="30"/>
      <c r="G596" s="31"/>
      <c r="H596" s="30"/>
    </row>
    <row r="597" spans="1:8" ht="12.75">
      <c r="A597" s="30"/>
      <c r="C597" s="30"/>
      <c r="D597" s="30"/>
      <c r="E597" s="30"/>
      <c r="F597" s="30"/>
      <c r="G597" s="31"/>
      <c r="H597" s="30"/>
    </row>
    <row r="598" spans="1:8" ht="12.75">
      <c r="A598" s="30"/>
      <c r="C598" s="30"/>
      <c r="D598" s="30"/>
      <c r="E598" s="30"/>
      <c r="F598" s="30"/>
      <c r="G598" s="31"/>
      <c r="H598" s="30"/>
    </row>
    <row r="599" spans="1:8" ht="12.75">
      <c r="A599" s="30"/>
      <c r="C599" s="30"/>
      <c r="D599" s="30"/>
      <c r="E599" s="30"/>
      <c r="F599" s="30"/>
      <c r="G599" s="31"/>
      <c r="H599" s="30"/>
    </row>
    <row r="600" spans="1:8" ht="12.75">
      <c r="A600" s="30"/>
      <c r="C600" s="30"/>
      <c r="D600" s="30"/>
      <c r="E600" s="30"/>
      <c r="F600" s="30"/>
      <c r="G600" s="31"/>
      <c r="H600" s="30"/>
    </row>
    <row r="601" spans="1:8" ht="12.75">
      <c r="A601" s="30"/>
      <c r="C601" s="30"/>
      <c r="D601" s="30"/>
      <c r="E601" s="30"/>
      <c r="F601" s="30"/>
      <c r="G601" s="31"/>
      <c r="H601" s="30"/>
    </row>
    <row r="602" spans="1:8" ht="12.75">
      <c r="A602" s="30"/>
      <c r="C602" s="30"/>
      <c r="D602" s="30"/>
      <c r="E602" s="30"/>
      <c r="F602" s="30"/>
      <c r="G602" s="31"/>
      <c r="H602" s="30"/>
    </row>
    <row r="603" spans="1:8" ht="12.75">
      <c r="A603" s="30"/>
      <c r="C603" s="30"/>
      <c r="D603" s="30"/>
      <c r="E603" s="30"/>
      <c r="F603" s="30"/>
      <c r="G603" s="31"/>
      <c r="H603" s="30"/>
    </row>
    <row r="604" spans="1:8" ht="12.75">
      <c r="A604" s="30"/>
      <c r="C604" s="30"/>
      <c r="D604" s="30"/>
      <c r="E604" s="30"/>
      <c r="F604" s="30"/>
      <c r="G604" s="31"/>
      <c r="H604" s="30"/>
    </row>
    <row r="605" spans="1:8" ht="12.75">
      <c r="A605" s="30"/>
      <c r="C605" s="30"/>
      <c r="D605" s="30"/>
      <c r="E605" s="30"/>
      <c r="F605" s="30"/>
      <c r="G605" s="31"/>
      <c r="H605" s="30"/>
    </row>
    <row r="606" spans="1:8" ht="12.75">
      <c r="A606" s="30"/>
      <c r="C606" s="30"/>
      <c r="D606" s="30"/>
      <c r="E606" s="30"/>
      <c r="F606" s="30"/>
      <c r="G606" s="31"/>
      <c r="H606" s="30"/>
    </row>
    <row r="607" spans="1:8" ht="12.75">
      <c r="A607" s="30"/>
      <c r="C607" s="30"/>
      <c r="D607" s="30"/>
      <c r="E607" s="30"/>
      <c r="F607" s="30"/>
      <c r="G607" s="31"/>
      <c r="H607" s="30"/>
    </row>
    <row r="608" spans="1:8" ht="12.75">
      <c r="A608" s="30"/>
      <c r="C608" s="30"/>
      <c r="D608" s="30"/>
      <c r="E608" s="30"/>
      <c r="F608" s="30"/>
      <c r="G608" s="31"/>
      <c r="H608" s="30"/>
    </row>
    <row r="609" spans="1:8" ht="12.75">
      <c r="A609" s="30"/>
      <c r="C609" s="30"/>
      <c r="D609" s="30"/>
      <c r="E609" s="30"/>
      <c r="F609" s="30"/>
      <c r="G609" s="31"/>
      <c r="H609" s="30"/>
    </row>
    <row r="610" spans="1:8" ht="12.75">
      <c r="A610" s="30"/>
      <c r="C610" s="30"/>
      <c r="D610" s="30"/>
      <c r="E610" s="30"/>
      <c r="F610" s="30"/>
      <c r="G610" s="31"/>
      <c r="H610" s="30"/>
    </row>
    <row r="611" spans="1:8" ht="12.75">
      <c r="A611" s="30"/>
      <c r="C611" s="30"/>
      <c r="D611" s="30"/>
      <c r="E611" s="30"/>
      <c r="F611" s="30"/>
      <c r="G611" s="31"/>
      <c r="H611" s="30"/>
    </row>
    <row r="612" spans="1:8" ht="12.75">
      <c r="A612" s="30"/>
      <c r="C612" s="30"/>
      <c r="D612" s="30"/>
      <c r="E612" s="30"/>
      <c r="F612" s="30"/>
      <c r="G612" s="31"/>
      <c r="H612" s="30"/>
    </row>
    <row r="613" spans="1:8" ht="12.75">
      <c r="A613" s="30"/>
      <c r="C613" s="30"/>
      <c r="D613" s="30"/>
      <c r="E613" s="30"/>
      <c r="F613" s="30"/>
      <c r="G613" s="31"/>
      <c r="H613" s="30"/>
    </row>
    <row r="614" spans="1:8" ht="12.75">
      <c r="A614" s="30"/>
      <c r="C614" s="30"/>
      <c r="D614" s="30"/>
      <c r="E614" s="30"/>
      <c r="F614" s="30"/>
      <c r="G614" s="31"/>
      <c r="H614" s="30"/>
    </row>
    <row r="615" spans="1:8" ht="12.75">
      <c r="A615" s="30"/>
      <c r="C615" s="30"/>
      <c r="D615" s="30"/>
      <c r="E615" s="30"/>
      <c r="F615" s="30"/>
      <c r="G615" s="31"/>
      <c r="H615" s="30"/>
    </row>
    <row r="616" spans="1:8" ht="12.75">
      <c r="A616" s="30"/>
      <c r="C616" s="30"/>
      <c r="D616" s="30"/>
      <c r="E616" s="30"/>
      <c r="F616" s="30"/>
      <c r="G616" s="31"/>
      <c r="H616" s="30"/>
    </row>
    <row r="617" spans="1:8" ht="12.75">
      <c r="A617" s="30"/>
      <c r="C617" s="30"/>
      <c r="D617" s="30"/>
      <c r="E617" s="30"/>
      <c r="F617" s="30"/>
      <c r="G617" s="31"/>
      <c r="H617" s="30"/>
    </row>
    <row r="618" spans="1:8" ht="12.75">
      <c r="A618" s="30"/>
      <c r="C618" s="30"/>
      <c r="D618" s="30"/>
      <c r="E618" s="30"/>
      <c r="F618" s="30"/>
      <c r="G618" s="31"/>
      <c r="H618" s="30"/>
    </row>
    <row r="619" spans="1:8" ht="12.75">
      <c r="A619" s="30"/>
      <c r="C619" s="30"/>
      <c r="D619" s="30"/>
      <c r="E619" s="30"/>
      <c r="F619" s="30"/>
      <c r="G619" s="31"/>
      <c r="H619" s="30"/>
    </row>
    <row r="620" spans="1:8" ht="12.75">
      <c r="A620" s="30"/>
      <c r="C620" s="30"/>
      <c r="D620" s="30"/>
      <c r="E620" s="30"/>
      <c r="F620" s="30"/>
      <c r="G620" s="31"/>
      <c r="H620" s="30"/>
    </row>
    <row r="621" spans="1:8" ht="12.75">
      <c r="A621" s="30"/>
      <c r="C621" s="30"/>
      <c r="D621" s="30"/>
      <c r="E621" s="30"/>
      <c r="F621" s="30"/>
      <c r="G621" s="31"/>
      <c r="H621" s="30"/>
    </row>
    <row r="622" spans="1:8" ht="12.75">
      <c r="A622" s="30"/>
      <c r="C622" s="30"/>
      <c r="D622" s="30"/>
      <c r="E622" s="30"/>
      <c r="F622" s="30"/>
      <c r="G622" s="31"/>
      <c r="H622" s="30"/>
    </row>
    <row r="623" spans="1:8" ht="12.75">
      <c r="A623" s="30"/>
      <c r="C623" s="30"/>
      <c r="D623" s="30"/>
      <c r="E623" s="30"/>
      <c r="F623" s="30"/>
      <c r="G623" s="31"/>
      <c r="H623" s="30"/>
    </row>
    <row r="624" spans="1:8" ht="12.75">
      <c r="A624" s="30"/>
      <c r="C624" s="30"/>
      <c r="D624" s="30"/>
      <c r="E624" s="30"/>
      <c r="F624" s="30"/>
      <c r="G624" s="31"/>
      <c r="H624" s="30"/>
    </row>
    <row r="625" spans="1:8" ht="12.75">
      <c r="A625" s="30"/>
      <c r="C625" s="30"/>
      <c r="D625" s="30"/>
      <c r="E625" s="30"/>
      <c r="F625" s="30"/>
      <c r="G625" s="31"/>
      <c r="H625" s="30"/>
    </row>
    <row r="626" spans="1:8" ht="12.75">
      <c r="A626" s="30"/>
      <c r="C626" s="30"/>
      <c r="D626" s="30"/>
      <c r="E626" s="30"/>
      <c r="F626" s="30"/>
      <c r="G626" s="31"/>
      <c r="H626" s="30"/>
    </row>
    <row r="627" spans="1:8" ht="12.75">
      <c r="A627" s="30"/>
      <c r="C627" s="30"/>
      <c r="D627" s="30"/>
      <c r="E627" s="30"/>
      <c r="F627" s="30"/>
      <c r="G627" s="31"/>
      <c r="H627" s="30"/>
    </row>
    <row r="628" spans="1:8" ht="12.75">
      <c r="A628" s="30"/>
      <c r="C628" s="30"/>
      <c r="D628" s="30"/>
      <c r="E628" s="30"/>
      <c r="F628" s="30"/>
      <c r="G628" s="31"/>
      <c r="H628" s="30"/>
    </row>
    <row r="629" spans="1:8" ht="12.75">
      <c r="A629" s="30"/>
      <c r="C629" s="30"/>
      <c r="D629" s="30"/>
      <c r="E629" s="30"/>
      <c r="F629" s="30"/>
      <c r="G629" s="31"/>
      <c r="H629" s="30"/>
    </row>
    <row r="630" spans="1:8" ht="12.75">
      <c r="A630" s="30"/>
      <c r="C630" s="30"/>
      <c r="D630" s="30"/>
      <c r="E630" s="30"/>
      <c r="F630" s="30"/>
      <c r="G630" s="31"/>
      <c r="H630" s="30"/>
    </row>
    <row r="631" spans="1:8" ht="12.75">
      <c r="A631" s="30"/>
      <c r="C631" s="30"/>
      <c r="D631" s="30"/>
      <c r="E631" s="30"/>
      <c r="F631" s="30"/>
      <c r="G631" s="31"/>
      <c r="H631" s="30"/>
    </row>
    <row r="632" spans="1:8" ht="12.75">
      <c r="A632" s="30"/>
      <c r="C632" s="30"/>
      <c r="D632" s="30"/>
      <c r="E632" s="30"/>
      <c r="F632" s="30"/>
      <c r="G632" s="31"/>
      <c r="H632" s="30"/>
    </row>
    <row r="633" spans="1:8" ht="12.75">
      <c r="A633" s="30"/>
      <c r="C633" s="30"/>
      <c r="D633" s="30"/>
      <c r="E633" s="30"/>
      <c r="F633" s="30"/>
      <c r="G633" s="31"/>
      <c r="H633" s="30"/>
    </row>
    <row r="634" spans="1:8" ht="12.75">
      <c r="A634" s="30"/>
      <c r="C634" s="30"/>
      <c r="D634" s="30"/>
      <c r="E634" s="30"/>
      <c r="F634" s="30"/>
      <c r="G634" s="31"/>
      <c r="H634" s="30"/>
    </row>
    <row r="635" spans="1:8" ht="12.75">
      <c r="A635" s="30"/>
      <c r="C635" s="30"/>
      <c r="D635" s="30"/>
      <c r="E635" s="30"/>
      <c r="F635" s="30"/>
      <c r="G635" s="31"/>
      <c r="H635" s="30"/>
    </row>
    <row r="636" spans="1:8" ht="12.75">
      <c r="A636" s="30"/>
      <c r="C636" s="30"/>
      <c r="D636" s="30"/>
      <c r="E636" s="30"/>
      <c r="F636" s="30"/>
      <c r="G636" s="31"/>
      <c r="H636" s="30"/>
    </row>
    <row r="637" spans="1:8" ht="12.75">
      <c r="A637" s="30"/>
      <c r="C637" s="30"/>
      <c r="D637" s="30"/>
      <c r="E637" s="30"/>
      <c r="F637" s="30"/>
      <c r="G637" s="31"/>
      <c r="H637" s="30"/>
    </row>
    <row r="638" spans="1:8" ht="12.75">
      <c r="A638" s="30"/>
      <c r="C638" s="30"/>
      <c r="D638" s="30"/>
      <c r="E638" s="30"/>
      <c r="F638" s="30"/>
      <c r="G638" s="31"/>
      <c r="H638" s="30"/>
    </row>
    <row r="639" spans="1:8" ht="12.75">
      <c r="A639" s="30"/>
      <c r="C639" s="30"/>
      <c r="D639" s="30"/>
      <c r="E639" s="30"/>
      <c r="F639" s="30"/>
      <c r="G639" s="31"/>
      <c r="H639" s="30"/>
    </row>
    <row r="640" spans="1:8" ht="12.75">
      <c r="A640" s="30"/>
      <c r="C640" s="30"/>
      <c r="D640" s="30"/>
      <c r="E640" s="30"/>
      <c r="F640" s="30"/>
      <c r="G640" s="31"/>
      <c r="H640" s="30"/>
    </row>
    <row r="641" spans="1:8" ht="12.75">
      <c r="A641" s="30"/>
      <c r="C641" s="30"/>
      <c r="D641" s="30"/>
      <c r="E641" s="30"/>
      <c r="F641" s="30"/>
      <c r="G641" s="31"/>
      <c r="H641" s="30"/>
    </row>
    <row r="642" spans="1:8" ht="12.75">
      <c r="A642" s="30"/>
      <c r="C642" s="30"/>
      <c r="D642" s="30"/>
      <c r="E642" s="30"/>
      <c r="F642" s="30"/>
      <c r="G642" s="31"/>
      <c r="H642" s="30"/>
    </row>
    <row r="643" spans="1:8" ht="12.75">
      <c r="A643" s="30"/>
      <c r="C643" s="30"/>
      <c r="D643" s="30"/>
      <c r="E643" s="30"/>
      <c r="F643" s="30"/>
      <c r="G643" s="31"/>
      <c r="H643" s="30"/>
    </row>
    <row r="644" spans="1:8" ht="12.75">
      <c r="A644" s="30"/>
      <c r="C644" s="30"/>
      <c r="D644" s="30"/>
      <c r="E644" s="30"/>
      <c r="F644" s="30"/>
      <c r="G644" s="31"/>
      <c r="H644" s="30"/>
    </row>
    <row r="645" spans="1:8" ht="12.75">
      <c r="A645" s="30"/>
      <c r="C645" s="30"/>
      <c r="D645" s="30"/>
      <c r="E645" s="30"/>
      <c r="F645" s="30"/>
      <c r="G645" s="31"/>
      <c r="H645" s="30"/>
    </row>
    <row r="646" spans="1:8" ht="12.75">
      <c r="A646" s="30"/>
      <c r="C646" s="30"/>
      <c r="D646" s="30"/>
      <c r="E646" s="30"/>
      <c r="F646" s="30"/>
      <c r="G646" s="31"/>
      <c r="H646" s="30"/>
    </row>
    <row r="647" spans="1:8" ht="12.75">
      <c r="A647" s="30"/>
      <c r="C647" s="30"/>
      <c r="D647" s="30"/>
      <c r="E647" s="30"/>
      <c r="F647" s="30"/>
      <c r="G647" s="31"/>
      <c r="H647" s="30"/>
    </row>
    <row r="648" spans="1:8" ht="12.75">
      <c r="A648" s="30"/>
      <c r="C648" s="30"/>
      <c r="D648" s="30"/>
      <c r="E648" s="30"/>
      <c r="F648" s="30"/>
      <c r="G648" s="31"/>
      <c r="H648" s="30"/>
    </row>
    <row r="649" spans="1:8" ht="12.75">
      <c r="A649" s="30"/>
      <c r="C649" s="30"/>
      <c r="D649" s="30"/>
      <c r="E649" s="30"/>
      <c r="F649" s="30"/>
      <c r="G649" s="31"/>
      <c r="H649" s="30"/>
    </row>
    <row r="650" spans="1:8" ht="12.75">
      <c r="A650" s="30"/>
      <c r="C650" s="30"/>
      <c r="D650" s="30"/>
      <c r="E650" s="30"/>
      <c r="F650" s="30"/>
      <c r="G650" s="31"/>
      <c r="H650" s="30"/>
    </row>
    <row r="651" spans="1:8" ht="12.75">
      <c r="A651" s="30"/>
      <c r="C651" s="30"/>
      <c r="D651" s="30"/>
      <c r="E651" s="30"/>
      <c r="F651" s="30"/>
      <c r="G651" s="31"/>
      <c r="H651" s="30"/>
    </row>
    <row r="652" spans="1:8" ht="12.75">
      <c r="A652" s="30"/>
      <c r="C652" s="30"/>
      <c r="D652" s="30"/>
      <c r="E652" s="30"/>
      <c r="F652" s="30"/>
      <c r="G652" s="31"/>
      <c r="H652" s="30"/>
    </row>
    <row r="653" spans="1:8" ht="12.75">
      <c r="A653" s="30"/>
      <c r="C653" s="30"/>
      <c r="D653" s="30"/>
      <c r="E653" s="30"/>
      <c r="F653" s="30"/>
      <c r="G653" s="31"/>
      <c r="H653" s="30"/>
    </row>
    <row r="654" spans="1:8" ht="12.75">
      <c r="A654" s="30"/>
      <c r="C654" s="30"/>
      <c r="D654" s="30"/>
      <c r="E654" s="30"/>
      <c r="F654" s="30"/>
      <c r="G654" s="31"/>
      <c r="H654" s="30"/>
    </row>
    <row r="655" spans="1:8" ht="12.75">
      <c r="A655" s="30"/>
      <c r="C655" s="30"/>
      <c r="D655" s="30"/>
      <c r="E655" s="30"/>
      <c r="F655" s="30"/>
      <c r="G655" s="31"/>
      <c r="H655" s="30"/>
    </row>
    <row r="656" spans="1:8" ht="12.75">
      <c r="A656" s="30"/>
      <c r="C656" s="30"/>
      <c r="D656" s="30"/>
      <c r="E656" s="30"/>
      <c r="F656" s="30"/>
      <c r="G656" s="31"/>
      <c r="H656" s="30"/>
    </row>
    <row r="657" spans="1:8" ht="12.75">
      <c r="A657" s="30"/>
      <c r="C657" s="30"/>
      <c r="D657" s="30"/>
      <c r="E657" s="30"/>
      <c r="F657" s="30"/>
      <c r="G657" s="31"/>
      <c r="H657" s="30"/>
    </row>
    <row r="658" spans="1:8" ht="12.75">
      <c r="A658" s="30"/>
      <c r="C658" s="30"/>
      <c r="D658" s="30"/>
      <c r="E658" s="30"/>
      <c r="F658" s="30"/>
      <c r="G658" s="31"/>
      <c r="H658" s="30"/>
    </row>
    <row r="659" spans="1:8" ht="12.75">
      <c r="A659" s="30"/>
      <c r="C659" s="30"/>
      <c r="D659" s="30"/>
      <c r="E659" s="30"/>
      <c r="F659" s="30"/>
      <c r="G659" s="31"/>
      <c r="H659" s="30"/>
    </row>
    <row r="660" spans="1:8" ht="12.75">
      <c r="A660" s="30"/>
      <c r="C660" s="30"/>
      <c r="D660" s="30"/>
      <c r="E660" s="30"/>
      <c r="F660" s="30"/>
      <c r="G660" s="31"/>
      <c r="H660" s="30"/>
    </row>
    <row r="661" spans="1:8" ht="12.75">
      <c r="A661" s="30"/>
      <c r="C661" s="30"/>
      <c r="D661" s="30"/>
      <c r="E661" s="30"/>
      <c r="F661" s="30"/>
      <c r="G661" s="31"/>
      <c r="H661" s="30"/>
    </row>
    <row r="662" spans="1:8" ht="12.75">
      <c r="A662" s="30"/>
      <c r="C662" s="30"/>
      <c r="D662" s="30"/>
      <c r="E662" s="30"/>
      <c r="F662" s="30"/>
      <c r="G662" s="31"/>
      <c r="H662" s="30"/>
    </row>
    <row r="663" spans="1:8" ht="12.75">
      <c r="A663" s="30"/>
      <c r="C663" s="30"/>
      <c r="D663" s="30"/>
      <c r="E663" s="30"/>
      <c r="F663" s="30"/>
      <c r="G663" s="31"/>
      <c r="H663" s="30"/>
    </row>
    <row r="664" spans="1:8" ht="12.75">
      <c r="A664" s="30"/>
      <c r="C664" s="30"/>
      <c r="D664" s="30"/>
      <c r="E664" s="30"/>
      <c r="F664" s="30"/>
      <c r="G664" s="31"/>
      <c r="H664" s="30"/>
    </row>
    <row r="665" spans="1:8" ht="12.75">
      <c r="A665" s="30"/>
      <c r="C665" s="30"/>
      <c r="D665" s="30"/>
      <c r="E665" s="30"/>
      <c r="F665" s="30"/>
      <c r="G665" s="31"/>
      <c r="H665" s="30"/>
    </row>
    <row r="666" spans="1:8" ht="12.75">
      <c r="A666" s="30"/>
      <c r="C666" s="30"/>
      <c r="D666" s="30"/>
      <c r="E666" s="30"/>
      <c r="F666" s="30"/>
      <c r="G666" s="31"/>
      <c r="H666" s="30"/>
    </row>
    <row r="667" spans="1:8" ht="12.75">
      <c r="A667" s="30"/>
      <c r="C667" s="30"/>
      <c r="D667" s="30"/>
      <c r="E667" s="30"/>
      <c r="F667" s="30"/>
      <c r="G667" s="31"/>
      <c r="H667" s="30"/>
    </row>
    <row r="668" spans="1:8" ht="12.75">
      <c r="A668" s="30"/>
      <c r="C668" s="30"/>
      <c r="D668" s="30"/>
      <c r="E668" s="30"/>
      <c r="F668" s="30"/>
      <c r="G668" s="31"/>
      <c r="H668" s="30"/>
    </row>
    <row r="669" spans="1:8" ht="12.75">
      <c r="A669" s="30"/>
      <c r="C669" s="30"/>
      <c r="D669" s="30"/>
      <c r="E669" s="30"/>
      <c r="F669" s="30"/>
      <c r="G669" s="31"/>
      <c r="H669" s="30"/>
    </row>
    <row r="670" spans="1:8" ht="12.75">
      <c r="A670" s="30"/>
      <c r="C670" s="30"/>
      <c r="D670" s="30"/>
      <c r="E670" s="30"/>
      <c r="F670" s="30"/>
      <c r="G670" s="31"/>
      <c r="H670" s="30"/>
    </row>
    <row r="671" spans="1:8" ht="12.75">
      <c r="A671" s="30"/>
      <c r="C671" s="30"/>
      <c r="D671" s="30"/>
      <c r="E671" s="30"/>
      <c r="F671" s="30"/>
      <c r="G671" s="31"/>
      <c r="H671" s="30"/>
    </row>
    <row r="672" spans="1:8" ht="12.75">
      <c r="A672" s="30"/>
      <c r="C672" s="30"/>
      <c r="D672" s="30"/>
      <c r="E672" s="30"/>
      <c r="F672" s="30"/>
      <c r="G672" s="31"/>
      <c r="H672" s="30"/>
    </row>
    <row r="673" spans="1:8" ht="12.75">
      <c r="A673" s="30"/>
      <c r="C673" s="30"/>
      <c r="D673" s="30"/>
      <c r="E673" s="30"/>
      <c r="F673" s="30"/>
      <c r="G673" s="31"/>
      <c r="H673" s="30"/>
    </row>
    <row r="674" spans="1:8" ht="12.75">
      <c r="A674" s="30"/>
      <c r="C674" s="30"/>
      <c r="D674" s="30"/>
      <c r="E674" s="30"/>
      <c r="F674" s="30"/>
      <c r="G674" s="31"/>
      <c r="H674" s="30"/>
    </row>
    <row r="675" spans="1:8" ht="12.75">
      <c r="A675" s="30"/>
      <c r="C675" s="30"/>
      <c r="D675" s="30"/>
      <c r="E675" s="30"/>
      <c r="F675" s="30"/>
      <c r="G675" s="31"/>
      <c r="H675" s="30"/>
    </row>
    <row r="676" spans="1:8" ht="12.75">
      <c r="A676" s="30"/>
      <c r="C676" s="30"/>
      <c r="D676" s="30"/>
      <c r="E676" s="30"/>
      <c r="F676" s="30"/>
      <c r="G676" s="31"/>
      <c r="H676" s="30"/>
    </row>
    <row r="677" spans="1:8" ht="12.75">
      <c r="A677" s="30"/>
      <c r="C677" s="30"/>
      <c r="D677" s="30"/>
      <c r="E677" s="30"/>
      <c r="F677" s="30"/>
      <c r="G677" s="31"/>
      <c r="H677" s="30"/>
    </row>
    <row r="678" spans="1:8" ht="12.75">
      <c r="A678" s="30"/>
      <c r="C678" s="30"/>
      <c r="D678" s="30"/>
      <c r="E678" s="30"/>
      <c r="F678" s="30"/>
      <c r="G678" s="31"/>
      <c r="H678" s="30"/>
    </row>
    <row r="679" spans="1:8" ht="12.75">
      <c r="A679" s="30"/>
      <c r="C679" s="30"/>
      <c r="D679" s="30"/>
      <c r="E679" s="30"/>
      <c r="F679" s="30"/>
      <c r="G679" s="31"/>
      <c r="H679" s="30"/>
    </row>
    <row r="680" spans="1:8" ht="12.75">
      <c r="A680" s="30"/>
      <c r="C680" s="30"/>
      <c r="D680" s="30"/>
      <c r="E680" s="30"/>
      <c r="F680" s="30"/>
      <c r="G680" s="31"/>
      <c r="H680" s="30"/>
    </row>
    <row r="681" spans="1:8" ht="12.75">
      <c r="A681" s="30"/>
      <c r="C681" s="30"/>
      <c r="D681" s="30"/>
      <c r="E681" s="30"/>
      <c r="F681" s="30"/>
      <c r="G681" s="31"/>
      <c r="H681" s="30"/>
    </row>
    <row r="682" spans="1:8" ht="12.75">
      <c r="A682" s="30"/>
      <c r="C682" s="30"/>
      <c r="D682" s="30"/>
      <c r="E682" s="30"/>
      <c r="F682" s="30"/>
      <c r="G682" s="31"/>
      <c r="H682" s="30"/>
    </row>
    <row r="683" spans="1:8" ht="12.75">
      <c r="A683" s="30"/>
      <c r="C683" s="30"/>
      <c r="D683" s="30"/>
      <c r="E683" s="30"/>
      <c r="F683" s="30"/>
      <c r="G683" s="31"/>
      <c r="H683" s="30"/>
    </row>
    <row r="684" spans="1:8" ht="12.75">
      <c r="A684" s="30"/>
      <c r="C684" s="30"/>
      <c r="D684" s="30"/>
      <c r="E684" s="30"/>
      <c r="F684" s="30"/>
      <c r="G684" s="31"/>
      <c r="H684" s="30"/>
    </row>
    <row r="685" spans="1:8" ht="12.75">
      <c r="A685" s="30"/>
      <c r="C685" s="30"/>
      <c r="D685" s="30"/>
      <c r="E685" s="30"/>
      <c r="F685" s="30"/>
      <c r="G685" s="31"/>
      <c r="H685" s="30"/>
    </row>
    <row r="686" spans="1:8" ht="12.75">
      <c r="A686" s="30"/>
      <c r="C686" s="30"/>
      <c r="D686" s="30"/>
      <c r="E686" s="30"/>
      <c r="F686" s="30"/>
      <c r="G686" s="31"/>
      <c r="H686" s="30"/>
    </row>
    <row r="687" spans="1:8" ht="12.75">
      <c r="A687" s="30"/>
      <c r="C687" s="30"/>
      <c r="D687" s="30"/>
      <c r="E687" s="30"/>
      <c r="F687" s="30"/>
      <c r="G687" s="31"/>
      <c r="H687" s="30"/>
    </row>
    <row r="688" spans="1:8" ht="12.75">
      <c r="A688" s="30"/>
      <c r="C688" s="30"/>
      <c r="D688" s="30"/>
      <c r="E688" s="30"/>
      <c r="F688" s="30"/>
      <c r="G688" s="31"/>
      <c r="H688" s="30"/>
    </row>
    <row r="689" spans="1:8" ht="12.75">
      <c r="A689" s="30"/>
      <c r="C689" s="30"/>
      <c r="D689" s="30"/>
      <c r="E689" s="30"/>
      <c r="F689" s="30"/>
      <c r="G689" s="31"/>
      <c r="H689" s="30"/>
    </row>
    <row r="690" spans="1:8" ht="12.75">
      <c r="A690" s="30"/>
      <c r="C690" s="30"/>
      <c r="D690" s="30"/>
      <c r="E690" s="30"/>
      <c r="F690" s="30"/>
      <c r="G690" s="31"/>
      <c r="H690" s="30"/>
    </row>
    <row r="691" spans="1:8" ht="12.75">
      <c r="A691" s="30"/>
      <c r="C691" s="30"/>
      <c r="D691" s="30"/>
      <c r="E691" s="30"/>
      <c r="F691" s="30"/>
      <c r="G691" s="31"/>
      <c r="H691" s="30"/>
    </row>
    <row r="692" spans="1:8" ht="12.75">
      <c r="A692" s="30"/>
      <c r="C692" s="30"/>
      <c r="D692" s="30"/>
      <c r="E692" s="30"/>
      <c r="F692" s="30"/>
      <c r="G692" s="31"/>
      <c r="H692" s="30"/>
    </row>
    <row r="693" spans="1:8" ht="12.75">
      <c r="A693" s="30"/>
      <c r="C693" s="30"/>
      <c r="D693" s="30"/>
      <c r="E693" s="30"/>
      <c r="F693" s="30"/>
      <c r="G693" s="31"/>
      <c r="H693" s="30"/>
    </row>
    <row r="694" spans="1:8" ht="12.75">
      <c r="A694" s="30"/>
      <c r="C694" s="30"/>
      <c r="D694" s="30"/>
      <c r="E694" s="30"/>
      <c r="F694" s="30"/>
      <c r="G694" s="31"/>
      <c r="H694" s="30"/>
    </row>
    <row r="695" spans="1:8" ht="12.75">
      <c r="A695" s="30"/>
      <c r="C695" s="30"/>
      <c r="D695" s="30"/>
      <c r="E695" s="30"/>
      <c r="F695" s="30"/>
      <c r="G695" s="31"/>
      <c r="H695" s="30"/>
    </row>
    <row r="696" spans="1:8" ht="12.75">
      <c r="A696" s="30"/>
      <c r="C696" s="30"/>
      <c r="D696" s="30"/>
      <c r="E696" s="30"/>
      <c r="F696" s="30"/>
      <c r="G696" s="31"/>
      <c r="H696" s="30"/>
    </row>
    <row r="697" spans="1:8" ht="12.75">
      <c r="A697" s="30"/>
      <c r="C697" s="30"/>
      <c r="D697" s="30"/>
      <c r="E697" s="30"/>
      <c r="F697" s="30"/>
      <c r="G697" s="31"/>
      <c r="H697" s="30"/>
    </row>
    <row r="698" spans="1:8" ht="12.75">
      <c r="A698" s="30"/>
      <c r="C698" s="30"/>
      <c r="D698" s="30"/>
      <c r="E698" s="30"/>
      <c r="F698" s="30"/>
      <c r="G698" s="31"/>
      <c r="H698" s="30"/>
    </row>
    <row r="699" spans="1:8" ht="12.75">
      <c r="A699" s="30"/>
      <c r="C699" s="30"/>
      <c r="D699" s="30"/>
      <c r="E699" s="30"/>
      <c r="F699" s="30"/>
      <c r="G699" s="31"/>
      <c r="H699" s="30"/>
    </row>
    <row r="700" spans="1:8" ht="12.75">
      <c r="A700" s="30"/>
      <c r="C700" s="30"/>
      <c r="D700" s="30"/>
      <c r="E700" s="30"/>
      <c r="F700" s="30"/>
      <c r="G700" s="31"/>
      <c r="H700" s="30"/>
    </row>
    <row r="701" spans="1:8" ht="12.75">
      <c r="A701" s="30"/>
      <c r="C701" s="30"/>
      <c r="D701" s="30"/>
      <c r="E701" s="30"/>
      <c r="F701" s="30"/>
      <c r="G701" s="31"/>
      <c r="H701" s="30"/>
    </row>
    <row r="702" spans="1:34" ht="12.75">
      <c r="A702" s="30"/>
      <c r="C702" s="30"/>
      <c r="D702" s="30"/>
      <c r="E702" s="30"/>
      <c r="F702" s="30"/>
      <c r="G702" s="31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</row>
    <row r="703" spans="1:34" ht="12.75">
      <c r="A703" s="30"/>
      <c r="C703" s="30"/>
      <c r="D703" s="30"/>
      <c r="E703" s="30"/>
      <c r="F703" s="30"/>
      <c r="G703" s="31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</row>
    <row r="704" spans="1:34" ht="12.75">
      <c r="A704" s="30"/>
      <c r="C704" s="30"/>
      <c r="D704" s="30"/>
      <c r="E704" s="30"/>
      <c r="F704" s="30"/>
      <c r="G704" s="31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</row>
    <row r="705" spans="1:34" ht="12.75">
      <c r="A705" s="30"/>
      <c r="C705" s="30"/>
      <c r="D705" s="30"/>
      <c r="E705" s="30"/>
      <c r="F705" s="30"/>
      <c r="G705" s="31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</row>
    <row r="706" spans="1:34" ht="12.75">
      <c r="A706" s="30"/>
      <c r="C706" s="30"/>
      <c r="D706" s="30"/>
      <c r="E706" s="30"/>
      <c r="F706" s="30"/>
      <c r="G706" s="31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</row>
    <row r="707" spans="1:34" ht="12.75">
      <c r="A707" s="30"/>
      <c r="C707" s="30"/>
      <c r="D707" s="30"/>
      <c r="E707" s="30"/>
      <c r="F707" s="30"/>
      <c r="G707" s="31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</row>
    <row r="708" spans="1:34" ht="12.75">
      <c r="A708" s="30"/>
      <c r="C708" s="30"/>
      <c r="D708" s="30"/>
      <c r="E708" s="30"/>
      <c r="F708" s="30"/>
      <c r="G708" s="31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</row>
    <row r="709" spans="1:34" ht="12.75">
      <c r="A709" s="30"/>
      <c r="C709" s="30"/>
      <c r="D709" s="30"/>
      <c r="E709" s="30"/>
      <c r="F709" s="30"/>
      <c r="G709" s="31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</row>
    <row r="710" spans="1:34" ht="12.75">
      <c r="A710" s="30"/>
      <c r="C710" s="30"/>
      <c r="D710" s="30"/>
      <c r="E710" s="30"/>
      <c r="F710" s="30"/>
      <c r="G710" s="31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</row>
    <row r="711" spans="1:34" ht="12.75">
      <c r="A711" s="30"/>
      <c r="C711" s="30"/>
      <c r="D711" s="30"/>
      <c r="E711" s="30"/>
      <c r="F711" s="30"/>
      <c r="G711" s="31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</row>
    <row r="712" spans="1:34" ht="12.75">
      <c r="A712" s="30"/>
      <c r="C712" s="30"/>
      <c r="D712" s="30"/>
      <c r="E712" s="30"/>
      <c r="F712" s="30"/>
      <c r="G712" s="31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</row>
    <row r="713" spans="1:34" ht="12.75">
      <c r="A713" s="30"/>
      <c r="C713" s="30"/>
      <c r="D713" s="30"/>
      <c r="E713" s="30"/>
      <c r="F713" s="30"/>
      <c r="G713" s="31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</row>
    <row r="714" spans="1:34" ht="12.75">
      <c r="A714" s="30"/>
      <c r="C714" s="30"/>
      <c r="D714" s="30"/>
      <c r="E714" s="30"/>
      <c r="F714" s="30"/>
      <c r="G714" s="31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</row>
    <row r="715" spans="1:34" ht="12.75">
      <c r="A715" s="30"/>
      <c r="C715" s="30"/>
      <c r="D715" s="30"/>
      <c r="E715" s="30"/>
      <c r="F715" s="30"/>
      <c r="G715" s="31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</row>
    <row r="716" spans="1:34" ht="12.75">
      <c r="A716" s="30"/>
      <c r="C716" s="30"/>
      <c r="D716" s="30"/>
      <c r="E716" s="30"/>
      <c r="F716" s="30"/>
      <c r="G716" s="31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</row>
    <row r="717" spans="1:34" ht="12.75">
      <c r="A717" s="30"/>
      <c r="C717" s="30"/>
      <c r="D717" s="30"/>
      <c r="E717" s="30"/>
      <c r="F717" s="30"/>
      <c r="G717" s="31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</row>
    <row r="718" spans="1:34" ht="12.75">
      <c r="A718" s="30"/>
      <c r="C718" s="30"/>
      <c r="D718" s="30"/>
      <c r="E718" s="30"/>
      <c r="F718" s="30"/>
      <c r="G718" s="31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</row>
    <row r="719" spans="1:34" ht="12.75">
      <c r="A719" s="30"/>
      <c r="C719" s="30"/>
      <c r="D719" s="30"/>
      <c r="E719" s="30"/>
      <c r="F719" s="30"/>
      <c r="G719" s="31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</row>
    <row r="720" spans="1:34" ht="12.75">
      <c r="A720" s="30"/>
      <c r="C720" s="30"/>
      <c r="D720" s="30"/>
      <c r="E720" s="30"/>
      <c r="F720" s="30"/>
      <c r="G720" s="31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</row>
    <row r="721" spans="1:34" ht="12.75">
      <c r="A721" s="30"/>
      <c r="C721" s="30"/>
      <c r="D721" s="30"/>
      <c r="E721" s="30"/>
      <c r="F721" s="30"/>
      <c r="G721" s="31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</row>
    <row r="722" spans="1:34" ht="12.75">
      <c r="A722" s="30"/>
      <c r="C722" s="30"/>
      <c r="D722" s="30"/>
      <c r="E722" s="30"/>
      <c r="F722" s="30"/>
      <c r="G722" s="31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</row>
    <row r="723" spans="1:34" ht="12.75">
      <c r="A723" s="30"/>
      <c r="C723" s="30"/>
      <c r="D723" s="30"/>
      <c r="E723" s="30"/>
      <c r="F723" s="30"/>
      <c r="G723" s="31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</row>
    <row r="724" spans="1:34" ht="12.75">
      <c r="A724" s="30"/>
      <c r="C724" s="30"/>
      <c r="D724" s="30"/>
      <c r="E724" s="30"/>
      <c r="F724" s="30"/>
      <c r="G724" s="31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</row>
    <row r="725" spans="1:34" ht="12.75">
      <c r="A725" s="30"/>
      <c r="C725" s="30"/>
      <c r="D725" s="30"/>
      <c r="E725" s="30"/>
      <c r="F725" s="30"/>
      <c r="G725" s="31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</row>
    <row r="726" spans="1:34" ht="12.75">
      <c r="A726" s="30"/>
      <c r="C726" s="30"/>
      <c r="D726" s="30"/>
      <c r="E726" s="30"/>
      <c r="F726" s="30"/>
      <c r="G726" s="31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</row>
    <row r="727" spans="1:34" ht="12.75">
      <c r="A727" s="30"/>
      <c r="C727" s="30"/>
      <c r="D727" s="30"/>
      <c r="E727" s="30"/>
      <c r="F727" s="30"/>
      <c r="G727" s="31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</row>
    <row r="728" spans="1:34" ht="12.75">
      <c r="A728" s="30"/>
      <c r="C728" s="30"/>
      <c r="D728" s="30"/>
      <c r="E728" s="30"/>
      <c r="F728" s="30"/>
      <c r="G728" s="31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</row>
    <row r="729" spans="1:34" ht="12.75">
      <c r="A729" s="30"/>
      <c r="C729" s="30"/>
      <c r="D729" s="30"/>
      <c r="E729" s="30"/>
      <c r="F729" s="30"/>
      <c r="G729" s="31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</row>
    <row r="730" spans="1:34" ht="12.75">
      <c r="A730" s="30"/>
      <c r="C730" s="30"/>
      <c r="D730" s="30"/>
      <c r="E730" s="30"/>
      <c r="F730" s="30"/>
      <c r="G730" s="31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</row>
    <row r="731" spans="1:34" ht="12.75">
      <c r="A731" s="30"/>
      <c r="C731" s="30"/>
      <c r="D731" s="30"/>
      <c r="E731" s="30"/>
      <c r="F731" s="30"/>
      <c r="G731" s="31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</row>
    <row r="732" spans="1:34" ht="12.75">
      <c r="A732" s="30"/>
      <c r="C732" s="30"/>
      <c r="D732" s="30"/>
      <c r="E732" s="30"/>
      <c r="F732" s="30"/>
      <c r="G732" s="31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</row>
    <row r="733" spans="1:34" ht="12.75">
      <c r="A733" s="30"/>
      <c r="C733" s="30"/>
      <c r="D733" s="30"/>
      <c r="E733" s="30"/>
      <c r="F733" s="30"/>
      <c r="G733" s="31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</row>
    <row r="734" spans="1:34" ht="12.75">
      <c r="A734" s="30"/>
      <c r="C734" s="30"/>
      <c r="D734" s="30"/>
      <c r="E734" s="30"/>
      <c r="F734" s="30"/>
      <c r="G734" s="31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</row>
    <row r="735" spans="1:34" ht="12.75">
      <c r="A735" s="30"/>
      <c r="C735" s="30"/>
      <c r="D735" s="30"/>
      <c r="E735" s="30"/>
      <c r="F735" s="30"/>
      <c r="G735" s="31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</row>
    <row r="736" spans="1:34" ht="12.75">
      <c r="A736" s="30"/>
      <c r="C736" s="30"/>
      <c r="D736" s="30"/>
      <c r="E736" s="30"/>
      <c r="F736" s="30"/>
      <c r="G736" s="31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</row>
    <row r="737" spans="1:34" ht="12.75">
      <c r="A737" s="30"/>
      <c r="C737" s="30"/>
      <c r="D737" s="30"/>
      <c r="E737" s="30"/>
      <c r="F737" s="30"/>
      <c r="G737" s="31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</row>
    <row r="738" spans="1:34" ht="12.75">
      <c r="A738" s="30"/>
      <c r="C738" s="30"/>
      <c r="D738" s="30"/>
      <c r="E738" s="30"/>
      <c r="F738" s="30"/>
      <c r="G738" s="31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</row>
    <row r="739" spans="1:34" ht="12.75">
      <c r="A739" s="30"/>
      <c r="C739" s="30"/>
      <c r="D739" s="30"/>
      <c r="E739" s="30"/>
      <c r="F739" s="30"/>
      <c r="G739" s="31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</row>
    <row r="740" spans="1:34" ht="12.75">
      <c r="A740" s="30"/>
      <c r="C740" s="30"/>
      <c r="D740" s="30"/>
      <c r="E740" s="30"/>
      <c r="F740" s="30"/>
      <c r="G740" s="31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</row>
    <row r="741" spans="1:34" ht="12.75">
      <c r="A741" s="30"/>
      <c r="C741" s="30"/>
      <c r="D741" s="30"/>
      <c r="E741" s="30"/>
      <c r="F741" s="30"/>
      <c r="G741" s="31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</row>
    <row r="742" spans="1:34" ht="12.75">
      <c r="A742" s="30"/>
      <c r="C742" s="30"/>
      <c r="D742" s="30"/>
      <c r="E742" s="30"/>
      <c r="F742" s="30"/>
      <c r="G742" s="31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</row>
    <row r="743" spans="1:34" ht="12.75">
      <c r="A743" s="30"/>
      <c r="C743" s="30"/>
      <c r="D743" s="30"/>
      <c r="E743" s="30"/>
      <c r="F743" s="30"/>
      <c r="G743" s="31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</row>
    <row r="744" spans="1:34" ht="12.75">
      <c r="A744" s="30"/>
      <c r="C744" s="30"/>
      <c r="D744" s="30"/>
      <c r="E744" s="30"/>
      <c r="F744" s="30"/>
      <c r="G744" s="31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</row>
    <row r="745" spans="1:34" ht="12.75">
      <c r="A745" s="30"/>
      <c r="C745" s="30"/>
      <c r="D745" s="30"/>
      <c r="E745" s="30"/>
      <c r="F745" s="30"/>
      <c r="G745" s="31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</row>
    <row r="746" spans="1:34" ht="12.75">
      <c r="A746" s="30"/>
      <c r="C746" s="30"/>
      <c r="D746" s="30"/>
      <c r="E746" s="30"/>
      <c r="F746" s="30"/>
      <c r="G746" s="31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</row>
    <row r="747" spans="1:34" ht="12.75">
      <c r="A747" s="30"/>
      <c r="C747" s="30"/>
      <c r="D747" s="30"/>
      <c r="E747" s="30"/>
      <c r="F747" s="30"/>
      <c r="G747" s="31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</row>
    <row r="748" spans="1:34" ht="12.75">
      <c r="A748" s="30"/>
      <c r="C748" s="30"/>
      <c r="D748" s="30"/>
      <c r="E748" s="30"/>
      <c r="F748" s="30"/>
      <c r="G748" s="31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</row>
    <row r="749" spans="1:34" ht="12.75">
      <c r="A749" s="30"/>
      <c r="C749" s="30"/>
      <c r="D749" s="30"/>
      <c r="E749" s="30"/>
      <c r="F749" s="30"/>
      <c r="G749" s="31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</row>
    <row r="750" spans="1:34" ht="12.75">
      <c r="A750" s="30"/>
      <c r="C750" s="30"/>
      <c r="D750" s="30"/>
      <c r="E750" s="30"/>
      <c r="F750" s="30"/>
      <c r="G750" s="31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</row>
    <row r="751" spans="1:34" ht="12.75">
      <c r="A751" s="30"/>
      <c r="C751" s="30"/>
      <c r="D751" s="30"/>
      <c r="E751" s="30"/>
      <c r="F751" s="30"/>
      <c r="G751" s="31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</row>
    <row r="752" spans="1:34" ht="12.75">
      <c r="A752" s="30"/>
      <c r="C752" s="30"/>
      <c r="D752" s="30"/>
      <c r="E752" s="30"/>
      <c r="F752" s="30"/>
      <c r="G752" s="31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</row>
    <row r="753" spans="7:8" ht="12.75">
      <c r="G753" s="31"/>
      <c r="H753" s="8"/>
    </row>
    <row r="754" spans="7:8" ht="12.75">
      <c r="G754" s="31"/>
      <c r="H754" s="8"/>
    </row>
    <row r="755" spans="1:8" ht="12.75">
      <c r="A755" s="30"/>
      <c r="C755" s="30"/>
      <c r="D755" s="30"/>
      <c r="E755" s="30"/>
      <c r="F755" s="30"/>
      <c r="G755" s="31"/>
      <c r="H755" s="30"/>
    </row>
    <row r="756" spans="1:8" ht="12.75">
      <c r="A756" s="30"/>
      <c r="C756" s="30"/>
      <c r="D756" s="30"/>
      <c r="E756" s="30"/>
      <c r="F756" s="30"/>
      <c r="G756" s="31"/>
      <c r="H756" s="30"/>
    </row>
    <row r="757" spans="1:8" ht="12.75">
      <c r="A757" s="30"/>
      <c r="C757" s="30"/>
      <c r="D757" s="30"/>
      <c r="E757" s="30"/>
      <c r="F757" s="30"/>
      <c r="G757" s="31"/>
      <c r="H757" s="30"/>
    </row>
    <row r="758" spans="1:8" ht="12.75">
      <c r="A758" s="30"/>
      <c r="C758" s="30"/>
      <c r="D758" s="30"/>
      <c r="E758" s="30"/>
      <c r="F758" s="30"/>
      <c r="G758" s="31"/>
      <c r="H758" s="30"/>
    </row>
    <row r="759" spans="1:8" ht="12.75">
      <c r="A759" s="30"/>
      <c r="C759" s="30"/>
      <c r="D759" s="30"/>
      <c r="E759" s="30"/>
      <c r="F759" s="30"/>
      <c r="G759" s="31"/>
      <c r="H759" s="30"/>
    </row>
    <row r="760" spans="1:8" ht="12.75">
      <c r="A760" s="30"/>
      <c r="C760" s="30"/>
      <c r="D760" s="30"/>
      <c r="E760" s="30"/>
      <c r="F760" s="30"/>
      <c r="G760" s="31"/>
      <c r="H760" s="30"/>
    </row>
    <row r="761" spans="1:8" ht="12.75">
      <c r="A761" s="30"/>
      <c r="C761" s="30"/>
      <c r="D761" s="30"/>
      <c r="E761" s="30"/>
      <c r="F761" s="30"/>
      <c r="G761" s="31"/>
      <c r="H761" s="30"/>
    </row>
    <row r="762" spans="1:8" ht="12.75">
      <c r="A762" s="30"/>
      <c r="C762" s="30"/>
      <c r="D762" s="30"/>
      <c r="E762" s="30"/>
      <c r="F762" s="30"/>
      <c r="G762" s="31"/>
      <c r="H762" s="30"/>
    </row>
    <row r="763" spans="1:8" ht="12.75">
      <c r="A763" s="30"/>
      <c r="C763" s="30"/>
      <c r="D763" s="30"/>
      <c r="E763" s="30"/>
      <c r="F763" s="30"/>
      <c r="G763" s="31"/>
      <c r="H763" s="30"/>
    </row>
    <row r="764" spans="1:8" ht="12.75">
      <c r="A764" s="30"/>
      <c r="C764" s="30"/>
      <c r="D764" s="30"/>
      <c r="E764" s="30"/>
      <c r="F764" s="30"/>
      <c r="G764" s="31"/>
      <c r="H764" s="30"/>
    </row>
    <row r="765" spans="1:8" ht="12.75">
      <c r="A765" s="30"/>
      <c r="C765" s="30"/>
      <c r="D765" s="30"/>
      <c r="E765" s="30"/>
      <c r="F765" s="30"/>
      <c r="G765" s="31"/>
      <c r="H765" s="30"/>
    </row>
    <row r="766" spans="1:8" ht="12.75">
      <c r="A766" s="30"/>
      <c r="C766" s="30"/>
      <c r="D766" s="30"/>
      <c r="E766" s="30"/>
      <c r="F766" s="30"/>
      <c r="G766" s="31"/>
      <c r="H766" s="30"/>
    </row>
    <row r="767" spans="1:8" ht="12.75">
      <c r="A767" s="30"/>
      <c r="C767" s="30"/>
      <c r="D767" s="30"/>
      <c r="E767" s="30"/>
      <c r="F767" s="30"/>
      <c r="G767" s="31"/>
      <c r="H767" s="30"/>
    </row>
    <row r="768" spans="1:8" ht="12.75">
      <c r="A768" s="30"/>
      <c r="C768" s="30"/>
      <c r="D768" s="30"/>
      <c r="E768" s="30"/>
      <c r="F768" s="30"/>
      <c r="G768" s="31"/>
      <c r="H768" s="30"/>
    </row>
    <row r="769" spans="1:8" ht="12.75">
      <c r="A769" s="30"/>
      <c r="C769" s="30"/>
      <c r="D769" s="30"/>
      <c r="E769" s="30"/>
      <c r="F769" s="30"/>
      <c r="G769" s="31"/>
      <c r="H769" s="30"/>
    </row>
    <row r="770" spans="1:8" ht="12.75">
      <c r="A770" s="30"/>
      <c r="C770" s="30"/>
      <c r="D770" s="30"/>
      <c r="E770" s="30"/>
      <c r="F770" s="30"/>
      <c r="G770" s="31"/>
      <c r="H770" s="30"/>
    </row>
    <row r="771" spans="1:8" ht="12.75">
      <c r="A771" s="30"/>
      <c r="C771" s="30"/>
      <c r="D771" s="30"/>
      <c r="E771" s="30"/>
      <c r="F771" s="30"/>
      <c r="G771" s="31"/>
      <c r="H771" s="30"/>
    </row>
    <row r="772" spans="1:8" ht="12.75">
      <c r="A772" s="30"/>
      <c r="C772" s="30"/>
      <c r="D772" s="30"/>
      <c r="E772" s="30"/>
      <c r="F772" s="30"/>
      <c r="G772" s="31"/>
      <c r="H772" s="30"/>
    </row>
    <row r="773" spans="1:8" ht="12.75">
      <c r="A773" s="30"/>
      <c r="C773" s="30"/>
      <c r="D773" s="30"/>
      <c r="E773" s="30"/>
      <c r="F773" s="30"/>
      <c r="G773" s="31"/>
      <c r="H773" s="30"/>
    </row>
    <row r="774" spans="1:8" ht="12.75">
      <c r="A774" s="30"/>
      <c r="C774" s="30"/>
      <c r="D774" s="30"/>
      <c r="E774" s="30"/>
      <c r="F774" s="30"/>
      <c r="G774" s="31"/>
      <c r="H774" s="30"/>
    </row>
    <row r="775" spans="1:8" ht="12.75">
      <c r="A775" s="30"/>
      <c r="C775" s="30"/>
      <c r="D775" s="30"/>
      <c r="E775" s="30"/>
      <c r="F775" s="30"/>
      <c r="G775" s="31"/>
      <c r="H775" s="30"/>
    </row>
    <row r="776" spans="1:8" ht="12.75">
      <c r="A776" s="30"/>
      <c r="C776" s="30"/>
      <c r="D776" s="30"/>
      <c r="E776" s="30"/>
      <c r="F776" s="30"/>
      <c r="G776" s="31"/>
      <c r="H776" s="30"/>
    </row>
    <row r="777" spans="1:8" ht="12.75">
      <c r="A777" s="30"/>
      <c r="C777" s="30"/>
      <c r="D777" s="30"/>
      <c r="E777" s="30"/>
      <c r="F777" s="30"/>
      <c r="G777" s="31"/>
      <c r="H777" s="30"/>
    </row>
    <row r="778" spans="1:8" ht="12.75">
      <c r="A778" s="30"/>
      <c r="C778" s="30"/>
      <c r="D778" s="30"/>
      <c r="E778" s="30"/>
      <c r="F778" s="30"/>
      <c r="G778" s="31"/>
      <c r="H778" s="30"/>
    </row>
    <row r="779" spans="1:8" ht="12.75">
      <c r="A779" s="30"/>
      <c r="C779" s="30"/>
      <c r="D779" s="30"/>
      <c r="E779" s="30"/>
      <c r="F779" s="30"/>
      <c r="G779" s="31"/>
      <c r="H779" s="30"/>
    </row>
    <row r="780" spans="1:8" ht="12.75">
      <c r="A780" s="30"/>
      <c r="C780" s="30"/>
      <c r="D780" s="30"/>
      <c r="E780" s="30"/>
      <c r="F780" s="30"/>
      <c r="G780" s="31"/>
      <c r="H780" s="30"/>
    </row>
    <row r="781" spans="1:8" ht="12.75">
      <c r="A781" s="30"/>
      <c r="C781" s="30"/>
      <c r="D781" s="30"/>
      <c r="E781" s="30"/>
      <c r="F781" s="30"/>
      <c r="G781" s="31"/>
      <c r="H781" s="30"/>
    </row>
    <row r="782" spans="1:8" ht="12.75">
      <c r="A782" s="30"/>
      <c r="C782" s="30"/>
      <c r="D782" s="30"/>
      <c r="E782" s="30"/>
      <c r="F782" s="30"/>
      <c r="G782" s="31"/>
      <c r="H782" s="30"/>
    </row>
    <row r="783" spans="1:8" ht="12.75">
      <c r="A783" s="30"/>
      <c r="C783" s="30"/>
      <c r="D783" s="30"/>
      <c r="E783" s="30"/>
      <c r="F783" s="30"/>
      <c r="G783" s="31"/>
      <c r="H783" s="30"/>
    </row>
    <row r="784" spans="1:8" ht="12.75">
      <c r="A784" s="30"/>
      <c r="C784" s="30"/>
      <c r="D784" s="30"/>
      <c r="E784" s="30"/>
      <c r="F784" s="30"/>
      <c r="G784" s="31"/>
      <c r="H784" s="30"/>
    </row>
    <row r="785" spans="1:8" ht="12.75">
      <c r="A785" s="30"/>
      <c r="C785" s="30"/>
      <c r="D785" s="30"/>
      <c r="E785" s="30"/>
      <c r="F785" s="30"/>
      <c r="G785" s="31"/>
      <c r="H785" s="30"/>
    </row>
    <row r="786" spans="1:8" ht="12.75">
      <c r="A786" s="30"/>
      <c r="C786" s="30"/>
      <c r="D786" s="30"/>
      <c r="E786" s="30"/>
      <c r="F786" s="30"/>
      <c r="G786" s="31"/>
      <c r="H786" s="30"/>
    </row>
    <row r="787" spans="1:8" ht="12.75">
      <c r="A787" s="30"/>
      <c r="C787" s="30"/>
      <c r="D787" s="30"/>
      <c r="E787" s="30"/>
      <c r="F787" s="30"/>
      <c r="G787" s="31"/>
      <c r="H787" s="30"/>
    </row>
    <row r="788" spans="1:8" ht="12.75">
      <c r="A788" s="30"/>
      <c r="C788" s="30"/>
      <c r="D788" s="30"/>
      <c r="E788" s="30"/>
      <c r="F788" s="30"/>
      <c r="G788" s="31"/>
      <c r="H788" s="30"/>
    </row>
    <row r="789" spans="1:8" ht="12.75">
      <c r="A789" s="30"/>
      <c r="C789" s="30"/>
      <c r="D789" s="30"/>
      <c r="E789" s="30"/>
      <c r="F789" s="30"/>
      <c r="G789" s="31"/>
      <c r="H789" s="30"/>
    </row>
    <row r="790" spans="1:8" ht="12.75">
      <c r="A790" s="30"/>
      <c r="C790" s="30"/>
      <c r="D790" s="30"/>
      <c r="E790" s="30"/>
      <c r="F790" s="30"/>
      <c r="G790" s="31"/>
      <c r="H790" s="30"/>
    </row>
    <row r="791" spans="1:8" ht="12.75">
      <c r="A791" s="30"/>
      <c r="C791" s="30"/>
      <c r="D791" s="30"/>
      <c r="E791" s="30"/>
      <c r="F791" s="30"/>
      <c r="G791" s="31"/>
      <c r="H791" s="30"/>
    </row>
    <row r="792" spans="1:8" ht="12.75">
      <c r="A792" s="30"/>
      <c r="C792" s="30"/>
      <c r="D792" s="30"/>
      <c r="E792" s="30"/>
      <c r="F792" s="30"/>
      <c r="G792" s="31"/>
      <c r="H792" s="30"/>
    </row>
    <row r="793" spans="1:8" ht="12.75">
      <c r="A793" s="30"/>
      <c r="C793" s="30"/>
      <c r="D793" s="30"/>
      <c r="E793" s="30"/>
      <c r="F793" s="30"/>
      <c r="G793" s="31"/>
      <c r="H793" s="30"/>
    </row>
    <row r="794" spans="1:8" ht="12.75">
      <c r="A794" s="30"/>
      <c r="C794" s="30"/>
      <c r="D794" s="30"/>
      <c r="E794" s="30"/>
      <c r="F794" s="30"/>
      <c r="G794" s="31"/>
      <c r="H794" s="30"/>
    </row>
    <row r="795" spans="1:8" ht="12.75">
      <c r="A795" s="30"/>
      <c r="C795" s="30"/>
      <c r="D795" s="30"/>
      <c r="E795" s="30"/>
      <c r="F795" s="30"/>
      <c r="G795" s="31"/>
      <c r="H795" s="30"/>
    </row>
    <row r="796" spans="1:8" ht="12.75">
      <c r="A796" s="30"/>
      <c r="C796" s="30"/>
      <c r="D796" s="30"/>
      <c r="E796" s="30"/>
      <c r="F796" s="30"/>
      <c r="G796" s="31"/>
      <c r="H796" s="30"/>
    </row>
    <row r="797" spans="1:8" ht="12.75">
      <c r="A797" s="30"/>
      <c r="C797" s="30"/>
      <c r="D797" s="30"/>
      <c r="E797" s="30"/>
      <c r="F797" s="30"/>
      <c r="G797" s="31"/>
      <c r="H797" s="30"/>
    </row>
    <row r="798" spans="1:8" ht="12.75">
      <c r="A798" s="30"/>
      <c r="C798" s="30"/>
      <c r="D798" s="30"/>
      <c r="E798" s="30"/>
      <c r="F798" s="30"/>
      <c r="G798" s="31"/>
      <c r="H798" s="30"/>
    </row>
    <row r="799" spans="1:8" ht="12.75">
      <c r="A799" s="30"/>
      <c r="C799" s="30"/>
      <c r="D799" s="30"/>
      <c r="E799" s="30"/>
      <c r="F799" s="30"/>
      <c r="G799" s="31"/>
      <c r="H799" s="30"/>
    </row>
    <row r="800" spans="1:8" ht="12.75">
      <c r="A800" s="30"/>
      <c r="C800" s="30"/>
      <c r="D800" s="30"/>
      <c r="E800" s="30"/>
      <c r="F800" s="30"/>
      <c r="G800" s="31"/>
      <c r="H800" s="30"/>
    </row>
    <row r="801" spans="1:8" ht="12.75">
      <c r="A801" s="30"/>
      <c r="C801" s="30"/>
      <c r="D801" s="30"/>
      <c r="E801" s="30"/>
      <c r="F801" s="30"/>
      <c r="G801" s="31"/>
      <c r="H801" s="30"/>
    </row>
    <row r="802" spans="1:8" ht="12.75">
      <c r="A802" s="30"/>
      <c r="C802" s="30"/>
      <c r="D802" s="30"/>
      <c r="E802" s="30"/>
      <c r="F802" s="30"/>
      <c r="G802" s="31"/>
      <c r="H802" s="30"/>
    </row>
    <row r="803" spans="1:8" ht="12.75">
      <c r="A803" s="30"/>
      <c r="C803" s="30"/>
      <c r="D803" s="30"/>
      <c r="E803" s="30"/>
      <c r="F803" s="30"/>
      <c r="G803" s="31"/>
      <c r="H803" s="30"/>
    </row>
    <row r="804" spans="1:8" ht="12.75">
      <c r="A804" s="30"/>
      <c r="C804" s="30"/>
      <c r="D804" s="30"/>
      <c r="E804" s="30"/>
      <c r="F804" s="30"/>
      <c r="G804" s="31"/>
      <c r="H804" s="30"/>
    </row>
    <row r="805" spans="1:8" ht="12.75">
      <c r="A805" s="30"/>
      <c r="C805" s="30"/>
      <c r="D805" s="30"/>
      <c r="E805" s="30"/>
      <c r="F805" s="30"/>
      <c r="G805" s="31"/>
      <c r="H805" s="30"/>
    </row>
    <row r="806" spans="1:8" ht="12.75">
      <c r="A806" s="30"/>
      <c r="C806" s="30"/>
      <c r="D806" s="30"/>
      <c r="E806" s="30"/>
      <c r="F806" s="30"/>
      <c r="G806" s="31"/>
      <c r="H806" s="30"/>
    </row>
    <row r="807" spans="1:8" ht="12.75">
      <c r="A807" s="30"/>
      <c r="C807" s="30"/>
      <c r="D807" s="30"/>
      <c r="E807" s="30"/>
      <c r="F807" s="30"/>
      <c r="G807" s="31"/>
      <c r="H807" s="30"/>
    </row>
    <row r="808" spans="1:8" ht="12.75">
      <c r="A808" s="30"/>
      <c r="C808" s="30"/>
      <c r="D808" s="30"/>
      <c r="E808" s="30"/>
      <c r="F808" s="30"/>
      <c r="G808" s="31"/>
      <c r="H808" s="30"/>
    </row>
    <row r="809" spans="1:8" ht="12.75">
      <c r="A809" s="30"/>
      <c r="C809" s="30"/>
      <c r="D809" s="30"/>
      <c r="E809" s="30"/>
      <c r="F809" s="30"/>
      <c r="G809" s="31"/>
      <c r="H809" s="30"/>
    </row>
    <row r="810" spans="1:8" ht="12.75">
      <c r="A810" s="30"/>
      <c r="C810" s="30"/>
      <c r="D810" s="30"/>
      <c r="E810" s="30"/>
      <c r="F810" s="30"/>
      <c r="G810" s="31"/>
      <c r="H810" s="30"/>
    </row>
    <row r="811" spans="1:8" ht="12.75">
      <c r="A811" s="30"/>
      <c r="C811" s="30"/>
      <c r="D811" s="30"/>
      <c r="E811" s="30"/>
      <c r="F811" s="30"/>
      <c r="G811" s="31"/>
      <c r="H811" s="30"/>
    </row>
    <row r="812" spans="1:8" ht="12.75">
      <c r="A812" s="30"/>
      <c r="C812" s="30"/>
      <c r="D812" s="30"/>
      <c r="E812" s="30"/>
      <c r="F812" s="30"/>
      <c r="G812" s="31"/>
      <c r="H812" s="30"/>
    </row>
    <row r="813" spans="1:8" ht="12.75">
      <c r="A813" s="30"/>
      <c r="C813" s="30"/>
      <c r="D813" s="30"/>
      <c r="E813" s="30"/>
      <c r="F813" s="30"/>
      <c r="G813" s="31"/>
      <c r="H813" s="30"/>
    </row>
    <row r="814" spans="1:8" ht="12.75">
      <c r="A814" s="30"/>
      <c r="C814" s="30"/>
      <c r="D814" s="30"/>
      <c r="E814" s="30"/>
      <c r="F814" s="30"/>
      <c r="G814" s="31"/>
      <c r="H814" s="30"/>
    </row>
    <row r="815" spans="1:8" ht="12.75">
      <c r="A815" s="30"/>
      <c r="C815" s="30"/>
      <c r="D815" s="30"/>
      <c r="E815" s="30"/>
      <c r="F815" s="30"/>
      <c r="G815" s="31"/>
      <c r="H815" s="30"/>
    </row>
    <row r="816" spans="1:8" ht="12.75">
      <c r="A816" s="30"/>
      <c r="C816" s="30"/>
      <c r="D816" s="30"/>
      <c r="E816" s="30"/>
      <c r="F816" s="30"/>
      <c r="G816" s="31"/>
      <c r="H816" s="30"/>
    </row>
    <row r="817" spans="1:8" ht="12.75">
      <c r="A817" s="30"/>
      <c r="C817" s="30"/>
      <c r="D817" s="30"/>
      <c r="E817" s="30"/>
      <c r="F817" s="30"/>
      <c r="G817" s="31"/>
      <c r="H817" s="30"/>
    </row>
    <row r="818" spans="1:8" ht="12.75">
      <c r="A818" s="30"/>
      <c r="C818" s="30"/>
      <c r="D818" s="30"/>
      <c r="E818" s="30"/>
      <c r="F818" s="30"/>
      <c r="G818" s="31"/>
      <c r="H818" s="30"/>
    </row>
    <row r="819" spans="1:8" ht="12.75">
      <c r="A819" s="30"/>
      <c r="C819" s="30"/>
      <c r="D819" s="30"/>
      <c r="E819" s="30"/>
      <c r="F819" s="30"/>
      <c r="G819" s="31"/>
      <c r="H819" s="30"/>
    </row>
    <row r="820" spans="1:8" ht="12.75">
      <c r="A820" s="30"/>
      <c r="C820" s="30"/>
      <c r="D820" s="30"/>
      <c r="E820" s="30"/>
      <c r="F820" s="30"/>
      <c r="G820" s="31"/>
      <c r="H820" s="30"/>
    </row>
    <row r="821" spans="1:8" ht="12.75">
      <c r="A821" s="30"/>
      <c r="C821" s="30"/>
      <c r="D821" s="30"/>
      <c r="E821" s="30"/>
      <c r="F821" s="30"/>
      <c r="G821" s="31"/>
      <c r="H821" s="30"/>
    </row>
    <row r="822" spans="1:8" ht="12.75">
      <c r="A822" s="30"/>
      <c r="C822" s="30"/>
      <c r="D822" s="30"/>
      <c r="E822" s="30"/>
      <c r="F822" s="30"/>
      <c r="G822" s="31"/>
      <c r="H822" s="30"/>
    </row>
    <row r="823" spans="1:8" ht="12.75">
      <c r="A823" s="30"/>
      <c r="C823" s="30"/>
      <c r="D823" s="30"/>
      <c r="E823" s="30"/>
      <c r="F823" s="30"/>
      <c r="G823" s="31"/>
      <c r="H823" s="30"/>
    </row>
    <row r="824" spans="1:8" ht="12.75">
      <c r="A824" s="30"/>
      <c r="C824" s="30"/>
      <c r="D824" s="30"/>
      <c r="E824" s="30"/>
      <c r="F824" s="30"/>
      <c r="G824" s="31"/>
      <c r="H824" s="30"/>
    </row>
    <row r="825" spans="1:8" ht="12.75">
      <c r="A825" s="30"/>
      <c r="C825" s="30"/>
      <c r="D825" s="30"/>
      <c r="E825" s="30"/>
      <c r="F825" s="30"/>
      <c r="G825" s="31"/>
      <c r="H825" s="30"/>
    </row>
    <row r="826" spans="1:8" ht="12.75">
      <c r="A826" s="30"/>
      <c r="C826" s="30"/>
      <c r="D826" s="30"/>
      <c r="E826" s="30"/>
      <c r="F826" s="30"/>
      <c r="G826" s="31"/>
      <c r="H826" s="30"/>
    </row>
    <row r="827" spans="1:8" ht="12.75">
      <c r="A827" s="30"/>
      <c r="C827" s="30"/>
      <c r="D827" s="30"/>
      <c r="E827" s="30"/>
      <c r="F827" s="30"/>
      <c r="G827" s="31"/>
      <c r="H827" s="30"/>
    </row>
    <row r="828" spans="1:8" ht="12.75">
      <c r="A828" s="30"/>
      <c r="C828" s="30"/>
      <c r="D828" s="30"/>
      <c r="E828" s="30"/>
      <c r="F828" s="30"/>
      <c r="G828" s="31"/>
      <c r="H828" s="30"/>
    </row>
    <row r="829" spans="1:8" ht="12.75">
      <c r="A829" s="30"/>
      <c r="C829" s="30"/>
      <c r="D829" s="30"/>
      <c r="E829" s="30"/>
      <c r="F829" s="30"/>
      <c r="G829" s="31"/>
      <c r="H829" s="30"/>
    </row>
    <row r="830" spans="1:8" ht="12.75">
      <c r="A830" s="30"/>
      <c r="C830" s="30"/>
      <c r="D830" s="30"/>
      <c r="E830" s="30"/>
      <c r="F830" s="30"/>
      <c r="G830" s="31"/>
      <c r="H830" s="30"/>
    </row>
    <row r="831" spans="1:8" ht="12.75">
      <c r="A831" s="30"/>
      <c r="C831" s="30"/>
      <c r="D831" s="30"/>
      <c r="E831" s="30"/>
      <c r="F831" s="30"/>
      <c r="G831" s="31"/>
      <c r="H831" s="30"/>
    </row>
    <row r="832" spans="1:8" ht="12.75">
      <c r="A832" s="30"/>
      <c r="C832" s="30"/>
      <c r="D832" s="30"/>
      <c r="E832" s="30"/>
      <c r="F832" s="30"/>
      <c r="G832" s="31"/>
      <c r="H832" s="30"/>
    </row>
    <row r="833" spans="1:8" ht="12.75">
      <c r="A833" s="30"/>
      <c r="C833" s="30"/>
      <c r="D833" s="30"/>
      <c r="E833" s="30"/>
      <c r="F833" s="30"/>
      <c r="G833" s="31"/>
      <c r="H833" s="30"/>
    </row>
    <row r="834" spans="1:8" ht="12.75">
      <c r="A834" s="30"/>
      <c r="C834" s="30"/>
      <c r="D834" s="30"/>
      <c r="E834" s="30"/>
      <c r="F834" s="30"/>
      <c r="G834" s="31"/>
      <c r="H834" s="30"/>
    </row>
    <row r="835" spans="1:8" ht="12.75">
      <c r="A835" s="30"/>
      <c r="C835" s="30"/>
      <c r="D835" s="30"/>
      <c r="E835" s="30"/>
      <c r="F835" s="30"/>
      <c r="G835" s="31"/>
      <c r="H835" s="30"/>
    </row>
    <row r="836" spans="1:8" ht="12.75">
      <c r="A836" s="30"/>
      <c r="C836" s="30"/>
      <c r="D836" s="30"/>
      <c r="E836" s="30"/>
      <c r="F836" s="30"/>
      <c r="G836" s="31"/>
      <c r="H836" s="30"/>
    </row>
    <row r="837" spans="1:8" ht="12.75">
      <c r="A837" s="30"/>
      <c r="C837" s="30"/>
      <c r="D837" s="30"/>
      <c r="E837" s="30"/>
      <c r="F837" s="30"/>
      <c r="G837" s="31"/>
      <c r="H837" s="30"/>
    </row>
    <row r="838" spans="1:8" ht="12.75">
      <c r="A838" s="30"/>
      <c r="C838" s="30"/>
      <c r="D838" s="30"/>
      <c r="E838" s="30"/>
      <c r="F838" s="30"/>
      <c r="G838" s="31"/>
      <c r="H838" s="30"/>
    </row>
    <row r="839" spans="1:8" ht="12.75">
      <c r="A839" s="30"/>
      <c r="C839" s="30"/>
      <c r="D839" s="30"/>
      <c r="E839" s="30"/>
      <c r="F839" s="30"/>
      <c r="G839" s="31"/>
      <c r="H839" s="30"/>
    </row>
    <row r="840" spans="1:8" ht="12.75">
      <c r="A840" s="30"/>
      <c r="C840" s="30"/>
      <c r="D840" s="30"/>
      <c r="E840" s="30"/>
      <c r="F840" s="30"/>
      <c r="G840" s="31"/>
      <c r="H840" s="30"/>
    </row>
    <row r="841" spans="1:8" ht="12.75">
      <c r="A841" s="30"/>
      <c r="C841" s="30"/>
      <c r="D841" s="30"/>
      <c r="E841" s="30"/>
      <c r="F841" s="30"/>
      <c r="G841" s="31"/>
      <c r="H841" s="30"/>
    </row>
    <row r="842" spans="1:34" ht="12.75">
      <c r="A842" s="30"/>
      <c r="C842" s="30"/>
      <c r="D842" s="30"/>
      <c r="E842" s="30"/>
      <c r="F842" s="30"/>
      <c r="G842" s="31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</row>
    <row r="843" spans="1:34" ht="12.75">
      <c r="A843" s="30"/>
      <c r="C843" s="30"/>
      <c r="D843" s="30"/>
      <c r="E843" s="30"/>
      <c r="F843" s="30"/>
      <c r="G843" s="31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</row>
    <row r="844" spans="1:34" ht="12.75">
      <c r="A844" s="30"/>
      <c r="C844" s="30"/>
      <c r="D844" s="30"/>
      <c r="E844" s="30"/>
      <c r="F844" s="30"/>
      <c r="G844" s="31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</row>
    <row r="845" spans="1:34" ht="12.75">
      <c r="A845" s="30"/>
      <c r="C845" s="30"/>
      <c r="D845" s="30"/>
      <c r="E845" s="30"/>
      <c r="F845" s="30"/>
      <c r="G845" s="31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</row>
    <row r="846" spans="1:34" ht="12.75">
      <c r="A846" s="30"/>
      <c r="C846" s="30"/>
      <c r="D846" s="30"/>
      <c r="E846" s="30"/>
      <c r="F846" s="30"/>
      <c r="G846" s="31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</row>
    <row r="847" spans="1:34" ht="12.75">
      <c r="A847" s="30"/>
      <c r="C847" s="30"/>
      <c r="D847" s="30"/>
      <c r="E847" s="30"/>
      <c r="F847" s="30"/>
      <c r="G847" s="31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</row>
    <row r="848" spans="1:34" ht="12.75">
      <c r="A848" s="30"/>
      <c r="C848" s="30"/>
      <c r="D848" s="30"/>
      <c r="E848" s="30"/>
      <c r="F848" s="30"/>
      <c r="G848" s="31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</row>
    <row r="849" spans="1:34" ht="12.75">
      <c r="A849" s="30"/>
      <c r="C849" s="30"/>
      <c r="D849" s="30"/>
      <c r="E849" s="30"/>
      <c r="F849" s="30"/>
      <c r="G849" s="31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</row>
    <row r="850" spans="1:34" ht="12.75">
      <c r="A850" s="30"/>
      <c r="C850" s="30"/>
      <c r="D850" s="30"/>
      <c r="E850" s="30"/>
      <c r="F850" s="30"/>
      <c r="G850" s="31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</row>
    <row r="851" spans="1:34" ht="12.75">
      <c r="A851" s="30"/>
      <c r="C851" s="30"/>
      <c r="D851" s="30"/>
      <c r="E851" s="30"/>
      <c r="F851" s="30"/>
      <c r="G851" s="31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</row>
    <row r="852" spans="7:8" ht="12.75">
      <c r="G852" s="31"/>
      <c r="H852" s="8"/>
    </row>
    <row r="853" spans="7:8" ht="12.75">
      <c r="G853" s="31"/>
      <c r="H853" s="8"/>
    </row>
    <row r="854" spans="7:8" ht="12.75">
      <c r="G854" s="31"/>
      <c r="H854" s="8"/>
    </row>
    <row r="855" spans="7:8" ht="12.75">
      <c r="G855" s="31"/>
      <c r="H855" s="8"/>
    </row>
    <row r="856" spans="7:8" ht="12.75">
      <c r="G856" s="31"/>
      <c r="H856" s="8"/>
    </row>
    <row r="857" spans="7:8" ht="12.75">
      <c r="G857" s="31"/>
      <c r="H857" s="8"/>
    </row>
    <row r="858" spans="7:8" ht="12.75">
      <c r="G858" s="31"/>
      <c r="H858" s="8"/>
    </row>
    <row r="859" spans="7:8" ht="12.75">
      <c r="G859" s="31"/>
      <c r="H859" s="8"/>
    </row>
    <row r="860" spans="7:8" ht="12.75">
      <c r="G860" s="31"/>
      <c r="H860" s="8"/>
    </row>
    <row r="861" spans="7:8" ht="12.75">
      <c r="G861" s="31"/>
      <c r="H861" s="8"/>
    </row>
    <row r="862" spans="7:8" ht="12.75">
      <c r="G862" s="31"/>
      <c r="H862" s="8"/>
    </row>
    <row r="863" spans="7:8" ht="12.75">
      <c r="G863" s="31"/>
      <c r="H863" s="8"/>
    </row>
    <row r="864" spans="7:8" ht="12.75">
      <c r="G864" s="31"/>
      <c r="H864" s="8"/>
    </row>
    <row r="865" spans="7:8" ht="12.75">
      <c r="G865" s="31"/>
      <c r="H865" s="8"/>
    </row>
    <row r="866" spans="7:8" ht="12.75">
      <c r="G866" s="31"/>
      <c r="H866" s="8"/>
    </row>
    <row r="867" spans="7:8" ht="12.75">
      <c r="G867" s="31"/>
      <c r="H867" s="8"/>
    </row>
    <row r="868" spans="7:8" ht="12.75">
      <c r="G868" s="31"/>
      <c r="H868" s="8"/>
    </row>
    <row r="869" spans="7:8" ht="12.75">
      <c r="G869" s="31"/>
      <c r="H869" s="8"/>
    </row>
    <row r="870" spans="7:8" ht="12.75">
      <c r="G870" s="31"/>
      <c r="H870" s="8"/>
    </row>
    <row r="871" spans="7:8" ht="12.75">
      <c r="G871" s="31"/>
      <c r="H871" s="8"/>
    </row>
    <row r="872" spans="7:8" ht="12.75">
      <c r="G872" s="31"/>
      <c r="H872" s="8"/>
    </row>
    <row r="873" spans="7:8" ht="12.75">
      <c r="G873" s="31"/>
      <c r="H873" s="8"/>
    </row>
    <row r="874" spans="7:8" ht="12.75">
      <c r="G874" s="31"/>
      <c r="H874" s="8"/>
    </row>
    <row r="875" spans="7:8" ht="12.75">
      <c r="G875" s="31"/>
      <c r="H875" s="8"/>
    </row>
    <row r="876" spans="7:8" ht="12.75">
      <c r="G876" s="31"/>
      <c r="H876" s="8"/>
    </row>
    <row r="877" spans="7:8" ht="12.75">
      <c r="G877" s="31"/>
      <c r="H877" s="8"/>
    </row>
    <row r="878" spans="7:8" ht="12.75">
      <c r="G878" s="31"/>
      <c r="H878" s="8"/>
    </row>
    <row r="879" spans="7:8" ht="12.75">
      <c r="G879" s="31"/>
      <c r="H879" s="8"/>
    </row>
    <row r="880" spans="7:8" ht="12.75">
      <c r="G880" s="31"/>
      <c r="H880" s="8"/>
    </row>
    <row r="881" spans="7:8" ht="12.75">
      <c r="G881" s="31"/>
      <c r="H881" s="8"/>
    </row>
    <row r="882" spans="7:8" ht="12.75">
      <c r="G882" s="31"/>
      <c r="H882" s="8"/>
    </row>
    <row r="883" spans="7:8" ht="12.75">
      <c r="G883" s="31"/>
      <c r="H883" s="8"/>
    </row>
    <row r="884" spans="7:8" ht="12.75">
      <c r="G884" s="31"/>
      <c r="H884" s="8"/>
    </row>
    <row r="885" spans="7:8" ht="12.75">
      <c r="G885" s="31"/>
      <c r="H885" s="8"/>
    </row>
    <row r="886" spans="7:8" ht="12.75">
      <c r="G886" s="31"/>
      <c r="H886" s="8"/>
    </row>
    <row r="887" spans="7:8" ht="12.75">
      <c r="G887" s="31"/>
      <c r="H887" s="8"/>
    </row>
    <row r="888" spans="7:8" ht="12.75">
      <c r="G888" s="31"/>
      <c r="H888" s="8"/>
    </row>
    <row r="889" spans="7:8" ht="12.75">
      <c r="G889" s="31"/>
      <c r="H889" s="8"/>
    </row>
    <row r="890" spans="7:8" ht="12.75">
      <c r="G890" s="31"/>
      <c r="H890" s="8"/>
    </row>
    <row r="891" spans="7:8" ht="12.75">
      <c r="G891" s="31"/>
      <c r="H891" s="8"/>
    </row>
    <row r="892" spans="7:8" ht="12.75">
      <c r="G892" s="31"/>
      <c r="H892" s="8"/>
    </row>
    <row r="893" spans="7:8" ht="12.75">
      <c r="G893" s="31"/>
      <c r="H893" s="8"/>
    </row>
    <row r="894" spans="7:8" ht="12.75">
      <c r="G894" s="31"/>
      <c r="H894" s="8"/>
    </row>
    <row r="895" spans="7:8" ht="12.75">
      <c r="G895" s="31"/>
      <c r="H895" s="8"/>
    </row>
    <row r="896" spans="7:8" ht="12.75">
      <c r="G896" s="31"/>
      <c r="H896" s="8"/>
    </row>
    <row r="897" spans="7:8" ht="12.75">
      <c r="G897" s="31"/>
      <c r="H897" s="8"/>
    </row>
    <row r="898" spans="7:8" ht="12.75">
      <c r="G898" s="31"/>
      <c r="H898" s="8"/>
    </row>
    <row r="899" spans="7:8" ht="12.75">
      <c r="G899" s="31"/>
      <c r="H899" s="8"/>
    </row>
    <row r="900" spans="7:8" ht="12.75">
      <c r="G900" s="31"/>
      <c r="H900" s="8"/>
    </row>
    <row r="901" spans="7:8" ht="12.75">
      <c r="G901" s="31"/>
      <c r="H901" s="8"/>
    </row>
    <row r="902" spans="7:8" ht="12.75">
      <c r="G902" s="31"/>
      <c r="H902" s="8"/>
    </row>
    <row r="903" spans="7:8" ht="12.75">
      <c r="G903" s="31"/>
      <c r="H903" s="8"/>
    </row>
    <row r="904" spans="7:8" ht="12.75">
      <c r="G904" s="31"/>
      <c r="H904" s="8"/>
    </row>
    <row r="905" spans="7:8" ht="12.75">
      <c r="G905" s="31"/>
      <c r="H905" s="8"/>
    </row>
    <row r="906" spans="7:8" ht="12.75">
      <c r="G906" s="31"/>
      <c r="H906" s="8"/>
    </row>
    <row r="907" spans="7:8" ht="12.75">
      <c r="G907" s="31"/>
      <c r="H907" s="8"/>
    </row>
    <row r="908" spans="7:8" ht="12.75">
      <c r="G908" s="31"/>
      <c r="H908" s="8"/>
    </row>
    <row r="909" spans="7:8" ht="12.75">
      <c r="G909" s="31"/>
      <c r="H909" s="8"/>
    </row>
    <row r="910" spans="7:8" ht="12.75">
      <c r="G910" s="31"/>
      <c r="H910" s="8"/>
    </row>
    <row r="911" spans="7:8" ht="12.75">
      <c r="G911" s="31"/>
      <c r="H911" s="8"/>
    </row>
    <row r="912" spans="7:8" ht="12.75">
      <c r="G912" s="31"/>
      <c r="H912" s="8"/>
    </row>
    <row r="913" spans="7:8" ht="12.75">
      <c r="G913" s="31"/>
      <c r="H913" s="8"/>
    </row>
    <row r="914" spans="7:8" ht="12.75">
      <c r="G914" s="31"/>
      <c r="H914" s="8"/>
    </row>
    <row r="915" spans="7:8" ht="12.75">
      <c r="G915" s="31"/>
      <c r="H915" s="8"/>
    </row>
    <row r="916" spans="7:8" ht="12.75">
      <c r="G916" s="31"/>
      <c r="H916" s="8"/>
    </row>
    <row r="917" spans="7:8" ht="12.75">
      <c r="G917" s="31"/>
      <c r="H917" s="8"/>
    </row>
    <row r="918" spans="7:8" ht="12.75">
      <c r="G918" s="31"/>
      <c r="H918" s="8"/>
    </row>
    <row r="919" spans="7:8" ht="12.75">
      <c r="G919" s="31"/>
      <c r="H919" s="8"/>
    </row>
    <row r="920" spans="7:8" ht="12.75">
      <c r="G920" s="31"/>
      <c r="H920" s="8"/>
    </row>
    <row r="921" spans="7:8" ht="12.75">
      <c r="G921" s="31"/>
      <c r="H921" s="8"/>
    </row>
    <row r="922" spans="7:8" ht="12.75">
      <c r="G922" s="31"/>
      <c r="H922" s="8"/>
    </row>
    <row r="923" spans="7:8" ht="12.75">
      <c r="G923" s="31"/>
      <c r="H923" s="8"/>
    </row>
    <row r="924" spans="7:8" ht="12.75">
      <c r="G924" s="31"/>
      <c r="H924" s="8"/>
    </row>
    <row r="925" spans="7:8" ht="12.75">
      <c r="G925" s="31"/>
      <c r="H925" s="8"/>
    </row>
    <row r="926" spans="7:8" ht="12.75">
      <c r="G926" s="31"/>
      <c r="H926" s="8"/>
    </row>
    <row r="927" spans="7:8" ht="12.75">
      <c r="G927" s="31"/>
      <c r="H927" s="8"/>
    </row>
    <row r="928" spans="7:8" ht="12.75">
      <c r="G928" s="31"/>
      <c r="H928" s="8"/>
    </row>
    <row r="929" spans="7:8" ht="12.75">
      <c r="G929" s="31"/>
      <c r="H929" s="8"/>
    </row>
    <row r="930" spans="7:8" ht="12.75">
      <c r="G930" s="31"/>
      <c r="H930" s="8"/>
    </row>
    <row r="931" spans="7:8" ht="12.75">
      <c r="G931" s="31"/>
      <c r="H931" s="8"/>
    </row>
    <row r="932" spans="7:8" ht="12.75">
      <c r="G932" s="31"/>
      <c r="H932" s="8"/>
    </row>
    <row r="933" spans="7:8" ht="12.75">
      <c r="G933" s="31"/>
      <c r="H933" s="8"/>
    </row>
    <row r="934" spans="7:8" ht="12.75">
      <c r="G934" s="31"/>
      <c r="H934" s="8"/>
    </row>
    <row r="935" spans="7:8" ht="12.75">
      <c r="G935" s="31"/>
      <c r="H935" s="8"/>
    </row>
    <row r="936" spans="7:8" ht="12.75">
      <c r="G936" s="31"/>
      <c r="H936" s="8"/>
    </row>
    <row r="937" spans="7:8" ht="12.75">
      <c r="G937" s="31"/>
      <c r="H937" s="8"/>
    </row>
    <row r="938" spans="7:8" ht="12.75">
      <c r="G938" s="31"/>
      <c r="H938" s="8"/>
    </row>
    <row r="939" spans="7:8" ht="12.75">
      <c r="G939" s="31"/>
      <c r="H939" s="8"/>
    </row>
    <row r="940" spans="7:8" ht="12.75">
      <c r="G940" s="31"/>
      <c r="H940" s="8"/>
    </row>
    <row r="941" spans="7:8" ht="12.75">
      <c r="G941" s="31"/>
      <c r="H941" s="8"/>
    </row>
    <row r="942" spans="7:8" ht="12.75">
      <c r="G942" s="31"/>
      <c r="H942" s="8"/>
    </row>
    <row r="943" spans="7:8" ht="12.75">
      <c r="G943" s="31"/>
      <c r="H943" s="8"/>
    </row>
    <row r="944" spans="7:8" ht="12.75">
      <c r="G944" s="31"/>
      <c r="H944" s="8"/>
    </row>
    <row r="945" spans="7:8" ht="12.75">
      <c r="G945" s="31"/>
      <c r="H945" s="8"/>
    </row>
    <row r="946" spans="7:8" ht="12.75">
      <c r="G946" s="31"/>
      <c r="H946" s="8"/>
    </row>
    <row r="947" spans="7:8" ht="12.75">
      <c r="G947" s="31"/>
      <c r="H947" s="8"/>
    </row>
    <row r="948" spans="7:8" ht="12.75">
      <c r="G948" s="31"/>
      <c r="H948" s="8"/>
    </row>
    <row r="949" spans="7:8" ht="12.75">
      <c r="G949" s="31"/>
      <c r="H949" s="8"/>
    </row>
    <row r="950" spans="7:8" ht="12.75">
      <c r="G950" s="31"/>
      <c r="H950" s="8"/>
    </row>
    <row r="951" spans="7:8" ht="12.75">
      <c r="G951" s="31"/>
      <c r="H951" s="8"/>
    </row>
    <row r="952" spans="7:8" ht="12.75">
      <c r="G952" s="31"/>
      <c r="H952" s="8"/>
    </row>
    <row r="953" spans="7:8" ht="12.75">
      <c r="G953" s="31"/>
      <c r="H953" s="8"/>
    </row>
    <row r="954" spans="7:8" ht="12.75">
      <c r="G954" s="31"/>
      <c r="H954" s="8"/>
    </row>
    <row r="955" spans="7:8" ht="12.75">
      <c r="G955" s="31"/>
      <c r="H955" s="8"/>
    </row>
    <row r="956" spans="7:8" ht="12.75">
      <c r="G956" s="31"/>
      <c r="H956" s="8"/>
    </row>
    <row r="957" spans="7:8" ht="12.75">
      <c r="G957" s="31"/>
      <c r="H957" s="8"/>
    </row>
    <row r="958" spans="7:8" ht="12.75">
      <c r="G958" s="31"/>
      <c r="H958" s="8"/>
    </row>
    <row r="959" spans="7:8" ht="12.75">
      <c r="G959" s="31"/>
      <c r="H959" s="8"/>
    </row>
    <row r="960" spans="7:8" ht="12.75">
      <c r="G960" s="31"/>
      <c r="H960" s="8"/>
    </row>
    <row r="961" spans="7:8" ht="12.75">
      <c r="G961" s="31"/>
      <c r="H961" s="8"/>
    </row>
    <row r="962" spans="7:8" ht="12.75">
      <c r="G962" s="31"/>
      <c r="H962" s="8"/>
    </row>
    <row r="963" spans="7:8" ht="12.75">
      <c r="G963" s="31"/>
      <c r="H963" s="8"/>
    </row>
    <row r="964" spans="7:8" ht="12.75">
      <c r="G964" s="31"/>
      <c r="H964" s="8"/>
    </row>
    <row r="965" spans="7:8" ht="12.75">
      <c r="G965" s="31"/>
      <c r="H965" s="8"/>
    </row>
    <row r="966" spans="7:8" ht="12.75">
      <c r="G966" s="31"/>
      <c r="H966" s="8"/>
    </row>
    <row r="967" spans="7:8" ht="12.75">
      <c r="G967" s="31"/>
      <c r="H967" s="8"/>
    </row>
    <row r="968" spans="7:8" ht="12.75">
      <c r="G968" s="31"/>
      <c r="H968" s="8"/>
    </row>
    <row r="969" spans="7:8" ht="12.75">
      <c r="G969" s="31"/>
      <c r="H969" s="8"/>
    </row>
    <row r="970" spans="7:8" ht="12.75">
      <c r="G970" s="31"/>
      <c r="H970" s="8"/>
    </row>
    <row r="971" spans="7:8" ht="12.75">
      <c r="G971" s="31"/>
      <c r="H971" s="8"/>
    </row>
    <row r="972" spans="7:8" ht="12.75">
      <c r="G972" s="31"/>
      <c r="H972" s="8"/>
    </row>
    <row r="973" spans="7:8" ht="12.75">
      <c r="G973" s="31"/>
      <c r="H973" s="8"/>
    </row>
    <row r="974" spans="7:8" ht="12.75">
      <c r="G974" s="31"/>
      <c r="H974" s="8"/>
    </row>
    <row r="975" spans="7:8" ht="12.75">
      <c r="G975" s="31"/>
      <c r="H975" s="8"/>
    </row>
    <row r="976" spans="7:8" ht="12.75">
      <c r="G976" s="31"/>
      <c r="H976" s="8"/>
    </row>
    <row r="977" spans="7:8" ht="12.75">
      <c r="G977" s="31"/>
      <c r="H977" s="8"/>
    </row>
    <row r="978" spans="7:8" ht="12.75">
      <c r="G978" s="31"/>
      <c r="H978" s="8"/>
    </row>
    <row r="979" spans="7:8" ht="12.75">
      <c r="G979" s="31"/>
      <c r="H979" s="8"/>
    </row>
    <row r="980" spans="7:8" ht="12.75">
      <c r="G980" s="31"/>
      <c r="H980" s="8"/>
    </row>
    <row r="981" spans="7:8" ht="12.75">
      <c r="G981" s="31"/>
      <c r="H981" s="8"/>
    </row>
    <row r="982" spans="7:8" ht="12.75">
      <c r="G982" s="31"/>
      <c r="H982" s="8"/>
    </row>
    <row r="983" spans="7:8" ht="12.75">
      <c r="G983" s="31"/>
      <c r="H983" s="8"/>
    </row>
    <row r="984" spans="7:8" ht="12.75">
      <c r="G984" s="31"/>
      <c r="H984" s="8"/>
    </row>
    <row r="985" spans="7:8" ht="12.75">
      <c r="G985" s="31"/>
      <c r="H985" s="8"/>
    </row>
    <row r="986" spans="7:8" ht="12.75">
      <c r="G986" s="31"/>
      <c r="H986" s="8"/>
    </row>
    <row r="987" spans="7:8" ht="12.75">
      <c r="G987" s="31"/>
      <c r="H987" s="8"/>
    </row>
    <row r="988" spans="7:8" ht="12.75">
      <c r="G988" s="31"/>
      <c r="H988" s="8"/>
    </row>
    <row r="989" spans="7:8" ht="12.75">
      <c r="G989" s="31"/>
      <c r="H989" s="8"/>
    </row>
    <row r="990" spans="7:8" ht="12.75">
      <c r="G990" s="31"/>
      <c r="H990" s="8"/>
    </row>
    <row r="991" spans="7:8" ht="12.75">
      <c r="G991" s="31"/>
      <c r="H991" s="8"/>
    </row>
    <row r="992" spans="7:8" ht="12.75">
      <c r="G992" s="31"/>
      <c r="H992" s="8"/>
    </row>
    <row r="993" spans="7:8" ht="12.75">
      <c r="G993" s="31"/>
      <c r="H993" s="8"/>
    </row>
    <row r="994" spans="7:8" ht="12.75">
      <c r="G994" s="31"/>
      <c r="H994" s="8"/>
    </row>
    <row r="995" spans="7:8" ht="12.75">
      <c r="G995" s="31"/>
      <c r="H995" s="8"/>
    </row>
    <row r="996" spans="7:8" ht="12.75">
      <c r="G996" s="31"/>
      <c r="H996" s="8"/>
    </row>
    <row r="997" spans="7:8" ht="12.75">
      <c r="G997" s="31"/>
      <c r="H997" s="8"/>
    </row>
    <row r="998" spans="7:8" ht="12.75">
      <c r="G998" s="31"/>
      <c r="H998" s="8"/>
    </row>
    <row r="999" spans="7:8" ht="12.75">
      <c r="G999" s="31"/>
      <c r="H999" s="8"/>
    </row>
    <row r="1000" spans="7:8" ht="12.75">
      <c r="G1000" s="31"/>
      <c r="H1000" s="8"/>
    </row>
    <row r="1001" spans="7:8" ht="12.75">
      <c r="G1001" s="31"/>
      <c r="H1001" s="8"/>
    </row>
    <row r="1002" spans="7:8" ht="12.75">
      <c r="G1002" s="31"/>
      <c r="H1002" s="8"/>
    </row>
    <row r="1003" spans="7:8" ht="12.75">
      <c r="G1003" s="31"/>
      <c r="H1003" s="8"/>
    </row>
    <row r="1004" spans="7:8" ht="12.75">
      <c r="G1004" s="31"/>
      <c r="H1004" s="8"/>
    </row>
    <row r="1005" spans="7:8" ht="12.75">
      <c r="G1005" s="31"/>
      <c r="H1005" s="8"/>
    </row>
    <row r="1006" spans="7:8" ht="12.75">
      <c r="G1006" s="31"/>
      <c r="H1006" s="8"/>
    </row>
    <row r="1007" spans="7:8" ht="12.75">
      <c r="G1007" s="31"/>
      <c r="H1007" s="8"/>
    </row>
    <row r="1008" spans="7:8" ht="12.75">
      <c r="G1008" s="31"/>
      <c r="H1008" s="8"/>
    </row>
    <row r="1009" spans="7:8" ht="12.75">
      <c r="G1009" s="31"/>
      <c r="H1009" s="8"/>
    </row>
    <row r="1010" spans="7:8" ht="12.75">
      <c r="G1010" s="31"/>
      <c r="H1010" s="8"/>
    </row>
    <row r="1011" spans="7:8" ht="12.75">
      <c r="G1011" s="31"/>
      <c r="H1011" s="8"/>
    </row>
    <row r="1012" spans="7:8" ht="12.75">
      <c r="G1012" s="31"/>
      <c r="H1012" s="8"/>
    </row>
    <row r="1013" spans="7:8" ht="12.75">
      <c r="G1013" s="31"/>
      <c r="H1013" s="8"/>
    </row>
    <row r="1014" spans="7:8" ht="12.75">
      <c r="G1014" s="31"/>
      <c r="H1014" s="8"/>
    </row>
    <row r="1015" spans="7:8" ht="12.75">
      <c r="G1015" s="31"/>
      <c r="H1015" s="8"/>
    </row>
    <row r="1016" spans="7:8" ht="12.75">
      <c r="G1016" s="31"/>
      <c r="H1016" s="8"/>
    </row>
    <row r="1017" spans="7:8" ht="12.75">
      <c r="G1017" s="31"/>
      <c r="H1017" s="8"/>
    </row>
    <row r="1018" spans="7:8" ht="12.75">
      <c r="G1018" s="31"/>
      <c r="H1018" s="8"/>
    </row>
    <row r="1019" ht="12.75">
      <c r="G1019" s="31"/>
    </row>
    <row r="1020" ht="12.75">
      <c r="G1020" s="31"/>
    </row>
    <row r="1021" ht="12.75">
      <c r="G1021" s="31"/>
    </row>
    <row r="1022" ht="12.75">
      <c r="G1022" s="31"/>
    </row>
    <row r="1023" ht="12.75">
      <c r="G1023" s="31"/>
    </row>
    <row r="1024" ht="12.75">
      <c r="G1024" s="31"/>
    </row>
    <row r="1025" ht="12.75">
      <c r="G1025" s="31"/>
    </row>
    <row r="1026" ht="12.75">
      <c r="G1026" s="31"/>
    </row>
    <row r="1027" ht="12.75">
      <c r="G1027" s="31"/>
    </row>
    <row r="1028" ht="12.75">
      <c r="G1028" s="31"/>
    </row>
    <row r="1029" ht="12.75">
      <c r="G1029" s="31"/>
    </row>
    <row r="1030" ht="12.75">
      <c r="G1030" s="31"/>
    </row>
    <row r="1031" ht="12.75">
      <c r="G1031" s="31"/>
    </row>
    <row r="1032" ht="12.75">
      <c r="G1032" s="31"/>
    </row>
    <row r="1033" ht="12.75">
      <c r="G1033" s="31"/>
    </row>
    <row r="1034" ht="12.75">
      <c r="G1034" s="31"/>
    </row>
    <row r="1035" ht="12.75">
      <c r="G1035" s="31"/>
    </row>
    <row r="1036" ht="12.75">
      <c r="G1036" s="31"/>
    </row>
    <row r="1037" ht="12.75">
      <c r="G1037" s="31"/>
    </row>
    <row r="1038" ht="12.75">
      <c r="G1038" s="31"/>
    </row>
    <row r="1039" ht="12.75">
      <c r="G1039" s="31"/>
    </row>
    <row r="1040" ht="12.75">
      <c r="G1040" s="31"/>
    </row>
    <row r="1041" ht="12.75">
      <c r="G1041" s="31"/>
    </row>
    <row r="1042" ht="12.75">
      <c r="G1042" s="31"/>
    </row>
    <row r="1043" ht="12.75">
      <c r="G1043" s="31"/>
    </row>
    <row r="1044" ht="12.75">
      <c r="G1044" s="31"/>
    </row>
    <row r="1045" ht="12.75">
      <c r="G1045" s="31"/>
    </row>
    <row r="1046" ht="12.75">
      <c r="G1046" s="31"/>
    </row>
    <row r="1047" ht="12.75">
      <c r="G1047" s="31"/>
    </row>
    <row r="1048" ht="12.75">
      <c r="G1048" s="31"/>
    </row>
    <row r="1049" ht="12.75">
      <c r="G1049" s="31"/>
    </row>
    <row r="1050" ht="12.75">
      <c r="G1050" s="31"/>
    </row>
    <row r="1051" ht="12.75">
      <c r="G1051" s="31"/>
    </row>
    <row r="1052" ht="12.75">
      <c r="G1052" s="31"/>
    </row>
    <row r="1053" ht="12.75">
      <c r="G1053" s="31"/>
    </row>
    <row r="1054" ht="12.75">
      <c r="G1054" s="31"/>
    </row>
    <row r="1055" ht="12.75">
      <c r="G1055" s="31"/>
    </row>
    <row r="1056" ht="12.75">
      <c r="G1056" s="31"/>
    </row>
    <row r="1057" ht="12.75">
      <c r="G1057" s="31"/>
    </row>
    <row r="1058" ht="12.75">
      <c r="G1058" s="31"/>
    </row>
    <row r="1059" ht="12.75">
      <c r="G1059" s="31"/>
    </row>
    <row r="1060" ht="12.75">
      <c r="G1060" s="31"/>
    </row>
    <row r="1061" ht="12.75">
      <c r="G1061" s="31"/>
    </row>
    <row r="1062" ht="12.75">
      <c r="G1062" s="31"/>
    </row>
    <row r="1063" ht="12.75">
      <c r="G1063" s="31"/>
    </row>
    <row r="1064" ht="12.75">
      <c r="G1064" s="31"/>
    </row>
    <row r="1065" ht="12.75">
      <c r="G1065" s="31"/>
    </row>
    <row r="1066" ht="12.75">
      <c r="G1066" s="31"/>
    </row>
    <row r="1067" ht="12.75">
      <c r="G1067" s="31"/>
    </row>
    <row r="1068" ht="12.75">
      <c r="G1068" s="31"/>
    </row>
    <row r="1069" ht="12.75">
      <c r="G1069" s="31"/>
    </row>
    <row r="1070" ht="12.75">
      <c r="G1070" s="31"/>
    </row>
    <row r="1071" ht="12.75">
      <c r="G1071" s="31"/>
    </row>
    <row r="1072" ht="12.75">
      <c r="G1072" s="31"/>
    </row>
    <row r="1073" ht="12.75">
      <c r="G1073" s="31"/>
    </row>
    <row r="1074" ht="12.75">
      <c r="G1074" s="31"/>
    </row>
    <row r="1075" ht="12.75">
      <c r="G1075" s="31"/>
    </row>
    <row r="1076" ht="12.75">
      <c r="G1076" s="31"/>
    </row>
    <row r="1077" ht="12.75">
      <c r="G1077" s="31"/>
    </row>
    <row r="1078" ht="12.75">
      <c r="G1078" s="31"/>
    </row>
    <row r="1079" ht="12.75">
      <c r="G1079" s="31"/>
    </row>
    <row r="1080" ht="12.75">
      <c r="G1080" s="31"/>
    </row>
    <row r="1081" ht="12.75">
      <c r="G1081" s="31"/>
    </row>
    <row r="1082" ht="12.75">
      <c r="G1082" s="31"/>
    </row>
    <row r="1083" ht="12.75">
      <c r="G1083" s="31"/>
    </row>
    <row r="1084" ht="12.75">
      <c r="G1084" s="31"/>
    </row>
    <row r="1085" ht="12.75">
      <c r="G1085" s="31"/>
    </row>
    <row r="1086" ht="12.75">
      <c r="G1086" s="31"/>
    </row>
    <row r="1087" ht="12.75">
      <c r="G1087" s="31"/>
    </row>
    <row r="1088" ht="12.75">
      <c r="G1088" s="31"/>
    </row>
    <row r="1089" ht="12.75">
      <c r="G1089" s="31"/>
    </row>
    <row r="1090" ht="12.75">
      <c r="G1090" s="31"/>
    </row>
    <row r="1091" ht="12.75">
      <c r="G1091" s="31"/>
    </row>
    <row r="1092" ht="12.75">
      <c r="G1092" s="31"/>
    </row>
    <row r="1093" ht="12.75">
      <c r="G1093" s="31"/>
    </row>
    <row r="1094" ht="12.75">
      <c r="G1094" s="31"/>
    </row>
    <row r="1095" ht="12.75">
      <c r="G1095" s="31"/>
    </row>
    <row r="1096" ht="12.75">
      <c r="G1096" s="31"/>
    </row>
    <row r="1097" ht="12.75">
      <c r="G1097" s="31"/>
    </row>
    <row r="1098" ht="12.75">
      <c r="G1098" s="31"/>
    </row>
    <row r="1099" ht="12.75">
      <c r="G1099" s="31"/>
    </row>
    <row r="1100" ht="12.75">
      <c r="G1100" s="31"/>
    </row>
    <row r="1101" ht="12.75">
      <c r="G1101" s="31"/>
    </row>
    <row r="1102" ht="12.75">
      <c r="G1102" s="31"/>
    </row>
    <row r="1103" ht="12.75">
      <c r="G1103" s="31"/>
    </row>
    <row r="1104" ht="12.75">
      <c r="G1104" s="31"/>
    </row>
    <row r="1105" ht="12.75">
      <c r="G1105" s="31"/>
    </row>
    <row r="1106" ht="12.75">
      <c r="G1106" s="31"/>
    </row>
    <row r="1107" ht="12.75">
      <c r="G1107" s="31"/>
    </row>
    <row r="1108" ht="12.75">
      <c r="G1108" s="31"/>
    </row>
    <row r="1109" ht="12.75">
      <c r="G1109" s="31"/>
    </row>
    <row r="1110" ht="12.75">
      <c r="G1110" s="31"/>
    </row>
    <row r="1111" ht="12.75">
      <c r="G1111" s="31"/>
    </row>
    <row r="1112" ht="12.75">
      <c r="G1112" s="31"/>
    </row>
    <row r="1113" ht="12.75">
      <c r="G1113" s="31"/>
    </row>
    <row r="1114" ht="12.75">
      <c r="G1114" s="31"/>
    </row>
    <row r="1115" ht="12.75">
      <c r="G1115" s="31"/>
    </row>
    <row r="1116" ht="12.75">
      <c r="G1116" s="31"/>
    </row>
    <row r="1117" ht="12.75">
      <c r="G1117" s="31"/>
    </row>
    <row r="1118" ht="12.75">
      <c r="G1118" s="31"/>
    </row>
    <row r="1119" ht="12.75">
      <c r="G1119" s="31"/>
    </row>
    <row r="1120" ht="12.75">
      <c r="G1120" s="31"/>
    </row>
    <row r="1121" ht="12.75">
      <c r="G1121" s="31"/>
    </row>
    <row r="1122" ht="12.75">
      <c r="G1122" s="31"/>
    </row>
    <row r="1123" ht="12.75">
      <c r="G1123" s="31"/>
    </row>
    <row r="1124" ht="12.75">
      <c r="G1124" s="31"/>
    </row>
    <row r="1125" ht="12.75">
      <c r="G1125" s="31"/>
    </row>
    <row r="1126" ht="12.75">
      <c r="G1126" s="31"/>
    </row>
    <row r="1127" ht="12.75">
      <c r="G1127" s="31"/>
    </row>
    <row r="1128" ht="12.75">
      <c r="G1128" s="31"/>
    </row>
    <row r="1129" ht="12.75">
      <c r="G1129" s="31"/>
    </row>
    <row r="1130" ht="12.75">
      <c r="G1130" s="31"/>
    </row>
    <row r="1131" ht="12.75">
      <c r="G1131" s="31"/>
    </row>
    <row r="1132" ht="12.75">
      <c r="G1132" s="31"/>
    </row>
    <row r="1133" ht="12.75">
      <c r="G1133" s="31"/>
    </row>
    <row r="1134" ht="12.75">
      <c r="G1134" s="31"/>
    </row>
    <row r="1135" ht="12.75">
      <c r="G1135" s="31"/>
    </row>
    <row r="1136" ht="12.75">
      <c r="G1136" s="31"/>
    </row>
    <row r="1137" ht="12.75">
      <c r="G1137" s="31"/>
    </row>
    <row r="1138" ht="12.75">
      <c r="G1138" s="31"/>
    </row>
    <row r="1139" ht="12.75">
      <c r="G1139" s="31"/>
    </row>
    <row r="1174" ht="12.75">
      <c r="G1174" s="31"/>
    </row>
    <row r="1175" ht="12.75">
      <c r="G1175" s="31"/>
    </row>
    <row r="1176" ht="12.75">
      <c r="G1176" s="31"/>
    </row>
    <row r="1177" ht="12.75">
      <c r="G1177" s="31"/>
    </row>
    <row r="1178" ht="12.75">
      <c r="G1178" s="31"/>
    </row>
    <row r="1179" ht="12.75">
      <c r="G1179" s="31"/>
    </row>
    <row r="1180" ht="12.75">
      <c r="G1180" s="31"/>
    </row>
    <row r="1181" ht="12.75">
      <c r="G1181" s="31"/>
    </row>
    <row r="1182" ht="12.75">
      <c r="G1182" s="31"/>
    </row>
    <row r="1183" ht="12.75">
      <c r="G1183" s="31"/>
    </row>
    <row r="1184" ht="12.75">
      <c r="G1184" s="31"/>
    </row>
    <row r="1185" ht="12.75">
      <c r="G1185" s="31"/>
    </row>
    <row r="1186" ht="12.75">
      <c r="G1186" s="31"/>
    </row>
    <row r="1187" ht="12.75">
      <c r="G1187" s="31"/>
    </row>
    <row r="1188" ht="12.75">
      <c r="G1188" s="31"/>
    </row>
    <row r="1189" ht="12.75">
      <c r="G1189" s="31"/>
    </row>
    <row r="1190" ht="12.75">
      <c r="G1190" s="31"/>
    </row>
    <row r="1191" ht="12.75">
      <c r="G1191" s="31"/>
    </row>
    <row r="1192" ht="12.75">
      <c r="G1192" s="31"/>
    </row>
    <row r="1193" ht="12.75">
      <c r="G1193" s="31"/>
    </row>
    <row r="1194" ht="12.75">
      <c r="G1194" s="31"/>
    </row>
    <row r="1195" ht="12.75">
      <c r="G1195" s="31"/>
    </row>
    <row r="1196" ht="12.75">
      <c r="G1196" s="31"/>
    </row>
    <row r="1197" ht="12.75">
      <c r="G1197" s="31"/>
    </row>
    <row r="1198" ht="12.75">
      <c r="G1198" s="31"/>
    </row>
    <row r="1199" ht="12.75">
      <c r="G1199" s="31"/>
    </row>
    <row r="1200" ht="12.75">
      <c r="G1200" s="31"/>
    </row>
    <row r="1201" ht="12.75">
      <c r="G1201" s="31"/>
    </row>
    <row r="1202" ht="12.75">
      <c r="G1202" s="31"/>
    </row>
    <row r="1203" ht="12.75">
      <c r="G1203" s="31"/>
    </row>
    <row r="1204" ht="12.75">
      <c r="G1204" s="31"/>
    </row>
    <row r="1205" ht="12.75">
      <c r="G1205" s="31"/>
    </row>
    <row r="1206" ht="12.75">
      <c r="G1206" s="31"/>
    </row>
    <row r="1207" ht="12.75">
      <c r="G1207" s="31"/>
    </row>
    <row r="1208" ht="12.75">
      <c r="G1208" s="31"/>
    </row>
    <row r="1209" ht="12.75">
      <c r="G1209" s="31"/>
    </row>
    <row r="1210" ht="12.75">
      <c r="G1210" s="31"/>
    </row>
    <row r="1211" ht="12.75">
      <c r="G1211" s="31"/>
    </row>
    <row r="1212" ht="12.75">
      <c r="G1212" s="31"/>
    </row>
    <row r="1213" ht="12.75">
      <c r="G1213" s="31"/>
    </row>
    <row r="1214" ht="12.75">
      <c r="G1214" s="31"/>
    </row>
    <row r="1215" ht="12.75">
      <c r="G1215" s="31"/>
    </row>
    <row r="1216" ht="12.75">
      <c r="G1216" s="31"/>
    </row>
    <row r="1217" ht="12.75">
      <c r="G1217" s="31"/>
    </row>
    <row r="1218" ht="12.75">
      <c r="G1218" s="31"/>
    </row>
    <row r="1219" ht="12.75">
      <c r="G1219" s="31"/>
    </row>
    <row r="1220" ht="12.75">
      <c r="G1220" s="31"/>
    </row>
    <row r="1221" ht="12.75">
      <c r="G1221" s="31"/>
    </row>
    <row r="1222" ht="12.75">
      <c r="G1222" s="31"/>
    </row>
    <row r="1223" ht="12.75">
      <c r="G1223" s="31"/>
    </row>
    <row r="1224" ht="12.75">
      <c r="G1224" s="31"/>
    </row>
    <row r="1225" ht="12.75">
      <c r="G1225" s="31"/>
    </row>
    <row r="1226" ht="12.75">
      <c r="G1226" s="31"/>
    </row>
    <row r="1227" ht="12.75">
      <c r="G1227" s="31"/>
    </row>
    <row r="1228" ht="12.75">
      <c r="G1228" s="31"/>
    </row>
    <row r="1229" ht="12.75">
      <c r="G1229" s="31"/>
    </row>
    <row r="1230" ht="12.75">
      <c r="G1230" s="31"/>
    </row>
    <row r="1231" ht="12.75">
      <c r="G1231" s="31"/>
    </row>
    <row r="1232" ht="12.75">
      <c r="G1232" s="31"/>
    </row>
    <row r="1233" ht="12.75">
      <c r="G1233" s="31"/>
    </row>
    <row r="1234" ht="12.75">
      <c r="G1234" s="31"/>
    </row>
    <row r="1235" ht="12.75">
      <c r="G1235" s="31"/>
    </row>
    <row r="1236" ht="12.75">
      <c r="G1236" s="31"/>
    </row>
    <row r="1237" ht="12.75">
      <c r="G1237" s="31"/>
    </row>
    <row r="1238" ht="12.75">
      <c r="G1238" s="31"/>
    </row>
    <row r="1239" ht="12.75">
      <c r="G1239" s="31"/>
    </row>
    <row r="1240" ht="12.75">
      <c r="G1240" s="31"/>
    </row>
    <row r="1241" ht="12.75">
      <c r="G1241" s="31"/>
    </row>
    <row r="1242" ht="12.75">
      <c r="G1242" s="31"/>
    </row>
    <row r="1243" ht="12.75">
      <c r="G1243" s="31"/>
    </row>
    <row r="1244" ht="12.75">
      <c r="G1244" s="31"/>
    </row>
    <row r="1245" ht="12.75">
      <c r="G1245" s="31"/>
    </row>
    <row r="1246" ht="12.75">
      <c r="G1246" s="31"/>
    </row>
    <row r="1247" ht="12.75">
      <c r="G1247" s="31"/>
    </row>
    <row r="1248" ht="12.75">
      <c r="G1248" s="31"/>
    </row>
    <row r="1249" ht="12.75">
      <c r="G1249" s="31"/>
    </row>
    <row r="1250" ht="12.75">
      <c r="G1250" s="31"/>
    </row>
    <row r="1251" ht="12.75">
      <c r="G1251" s="31"/>
    </row>
    <row r="1252" ht="12.75">
      <c r="G1252" s="31"/>
    </row>
    <row r="1253" ht="12.75">
      <c r="G1253" s="31"/>
    </row>
    <row r="1254" ht="12.75">
      <c r="G1254" s="31"/>
    </row>
    <row r="1255" ht="12.75">
      <c r="G1255" s="31"/>
    </row>
    <row r="1256" ht="12.75">
      <c r="G1256" s="31"/>
    </row>
    <row r="1257" ht="12.75">
      <c r="G1257" s="31"/>
    </row>
    <row r="1258" ht="12.75">
      <c r="G1258" s="31"/>
    </row>
    <row r="1259" ht="12.75">
      <c r="G1259" s="31"/>
    </row>
    <row r="1260" ht="12.75">
      <c r="G1260" s="31"/>
    </row>
    <row r="1261" ht="12.75">
      <c r="G1261" s="31"/>
    </row>
    <row r="1262" ht="12.75">
      <c r="G1262" s="31"/>
    </row>
    <row r="1263" ht="12.75">
      <c r="G1263" s="31"/>
    </row>
    <row r="1264" ht="12.75">
      <c r="G1264" s="31"/>
    </row>
    <row r="1265" ht="12.75">
      <c r="G1265" s="31"/>
    </row>
    <row r="1266" ht="12.75">
      <c r="G1266" s="31"/>
    </row>
    <row r="1267" ht="12.75">
      <c r="G1267" s="31"/>
    </row>
    <row r="1268" ht="12.75">
      <c r="G1268" s="31"/>
    </row>
    <row r="1269" ht="12.75">
      <c r="G1269" s="31"/>
    </row>
    <row r="1270" ht="12.75">
      <c r="G1270" s="31"/>
    </row>
    <row r="1271" ht="12.75">
      <c r="G1271" s="31"/>
    </row>
    <row r="1272" ht="12.75">
      <c r="G1272" s="31"/>
    </row>
    <row r="1273" ht="12.75">
      <c r="G1273" s="31"/>
    </row>
    <row r="1274" ht="12.75">
      <c r="G1274" s="31"/>
    </row>
    <row r="1275" ht="12.75">
      <c r="G1275" s="31"/>
    </row>
    <row r="1276" ht="12.75">
      <c r="G1276" s="31"/>
    </row>
    <row r="1277" ht="12.75">
      <c r="G1277" s="31"/>
    </row>
    <row r="1278" ht="12.75">
      <c r="G1278" s="31"/>
    </row>
    <row r="1279" ht="12.75">
      <c r="G1279" s="31"/>
    </row>
    <row r="1280" ht="12.75">
      <c r="G1280" s="31"/>
    </row>
    <row r="1281" ht="12.75">
      <c r="G1281" s="31"/>
    </row>
    <row r="1282" ht="12.75">
      <c r="G1282" s="31"/>
    </row>
    <row r="1283" ht="12.75">
      <c r="G1283" s="31"/>
    </row>
    <row r="1284" ht="12.75">
      <c r="G1284" s="31"/>
    </row>
    <row r="1285" ht="12.75">
      <c r="G1285" s="31"/>
    </row>
    <row r="1286" ht="12.75">
      <c r="G1286" s="31"/>
    </row>
    <row r="1287" ht="12.75">
      <c r="G1287" s="31"/>
    </row>
    <row r="1288" ht="12.75">
      <c r="G1288" s="31"/>
    </row>
    <row r="1289" ht="12.75">
      <c r="G1289" s="31"/>
    </row>
    <row r="1290" ht="12.75">
      <c r="G1290" s="31"/>
    </row>
    <row r="1291" ht="12.75">
      <c r="G1291" s="31"/>
    </row>
    <row r="1292" ht="12.75">
      <c r="G1292" s="31"/>
    </row>
    <row r="1293" ht="12.75">
      <c r="G1293" s="31"/>
    </row>
    <row r="1294" ht="12.75">
      <c r="G1294" s="31"/>
    </row>
    <row r="1295" ht="12.75">
      <c r="G1295" s="31"/>
    </row>
    <row r="1296" ht="12.75">
      <c r="G1296" s="31"/>
    </row>
    <row r="1297" ht="12.75">
      <c r="G1297" s="31"/>
    </row>
    <row r="1298" ht="12.75">
      <c r="G1298" s="31"/>
    </row>
    <row r="1299" ht="12.75">
      <c r="G1299" s="31"/>
    </row>
    <row r="1300" ht="12.75">
      <c r="G1300" s="31"/>
    </row>
    <row r="1301" ht="12.75">
      <c r="G1301" s="31"/>
    </row>
    <row r="1302" ht="12.75">
      <c r="G1302" s="31"/>
    </row>
    <row r="1303" ht="12.75">
      <c r="G1303" s="31"/>
    </row>
    <row r="1304" ht="12.75">
      <c r="G1304" s="31"/>
    </row>
    <row r="1305" ht="12.75">
      <c r="G1305" s="31"/>
    </row>
    <row r="1306" ht="12.75">
      <c r="G1306" s="31"/>
    </row>
    <row r="1307" ht="12.75">
      <c r="G1307" s="31"/>
    </row>
    <row r="1308" ht="12.75">
      <c r="G1308" s="31"/>
    </row>
    <row r="1309" ht="12.75">
      <c r="G1309" s="31"/>
    </row>
    <row r="1310" ht="12.75">
      <c r="G1310" s="31"/>
    </row>
    <row r="1311" ht="12.75">
      <c r="G1311" s="31"/>
    </row>
    <row r="1312" ht="12.75">
      <c r="G1312" s="31"/>
    </row>
    <row r="1313" ht="12.75">
      <c r="G1313" s="31"/>
    </row>
    <row r="1314" ht="12.75">
      <c r="G1314" s="31"/>
    </row>
    <row r="1315" ht="12.75">
      <c r="G1315" s="31"/>
    </row>
    <row r="1316" ht="12.75">
      <c r="G1316" s="31"/>
    </row>
    <row r="1317" ht="12.75">
      <c r="G1317" s="31"/>
    </row>
    <row r="1318" ht="12.75">
      <c r="G1318" s="31"/>
    </row>
    <row r="1319" ht="12.75">
      <c r="G1319" s="31"/>
    </row>
    <row r="1320" ht="12.75">
      <c r="G1320" s="31"/>
    </row>
    <row r="1321" ht="12.75">
      <c r="G1321" s="31"/>
    </row>
    <row r="1322" ht="12.75">
      <c r="G1322" s="31"/>
    </row>
    <row r="1323" ht="12.75">
      <c r="G1323" s="31"/>
    </row>
    <row r="1324" ht="12.75">
      <c r="G1324" s="31"/>
    </row>
    <row r="1325" ht="12.75">
      <c r="G1325" s="31"/>
    </row>
    <row r="1326" ht="12.75">
      <c r="G1326" s="31"/>
    </row>
    <row r="1327" ht="12.75">
      <c r="G1327" s="31"/>
    </row>
    <row r="1328" ht="12.75">
      <c r="G1328" s="31"/>
    </row>
    <row r="1329" ht="12.75">
      <c r="G1329" s="31"/>
    </row>
    <row r="1330" ht="12.75">
      <c r="G1330" s="31"/>
    </row>
    <row r="1331" ht="12.75">
      <c r="G1331" s="31"/>
    </row>
    <row r="1332" ht="12.75">
      <c r="G1332" s="31"/>
    </row>
    <row r="1333" ht="12.75">
      <c r="G1333" s="31"/>
    </row>
    <row r="1334" ht="12.75">
      <c r="G1334" s="31"/>
    </row>
    <row r="1335" ht="12.75">
      <c r="G1335" s="31"/>
    </row>
    <row r="1336" ht="12.75">
      <c r="G1336" s="31"/>
    </row>
    <row r="1337" ht="12.75">
      <c r="G1337" s="31"/>
    </row>
    <row r="1338" ht="12.75">
      <c r="G1338" s="31"/>
    </row>
    <row r="1339" ht="12.75">
      <c r="G1339" s="31"/>
    </row>
    <row r="1340" ht="12.75">
      <c r="G1340" s="31"/>
    </row>
    <row r="1341" ht="12.75">
      <c r="G1341" s="31"/>
    </row>
    <row r="1342" ht="12.75">
      <c r="G1342" s="31"/>
    </row>
    <row r="1343" ht="12.75">
      <c r="G1343" s="31"/>
    </row>
    <row r="1344" ht="12.75">
      <c r="G1344" s="31"/>
    </row>
    <row r="1345" ht="12.75">
      <c r="G1345" s="31"/>
    </row>
    <row r="1346" ht="12.75">
      <c r="G1346" s="31"/>
    </row>
    <row r="1347" ht="12.75">
      <c r="G1347" s="31"/>
    </row>
    <row r="1348" ht="12.75">
      <c r="G1348" s="31"/>
    </row>
    <row r="1349" ht="12.75">
      <c r="G1349" s="31"/>
    </row>
    <row r="1350" ht="12.75">
      <c r="G1350" s="31"/>
    </row>
    <row r="1351" ht="12.75">
      <c r="G1351" s="31"/>
    </row>
    <row r="1352" ht="12.75">
      <c r="G1352" s="31"/>
    </row>
    <row r="1353" ht="12.75">
      <c r="G1353" s="31"/>
    </row>
    <row r="1354" ht="12.75">
      <c r="G1354" s="31"/>
    </row>
    <row r="1355" ht="12.75">
      <c r="G1355" s="31"/>
    </row>
    <row r="1356" ht="12.75">
      <c r="G1356" s="31"/>
    </row>
    <row r="1357" ht="12.75">
      <c r="G1357" s="31"/>
    </row>
    <row r="1358" ht="12.75">
      <c r="G1358" s="31"/>
    </row>
    <row r="1359" ht="12.75">
      <c r="G1359" s="31"/>
    </row>
    <row r="1360" ht="12.75">
      <c r="G1360" s="31"/>
    </row>
    <row r="1361" ht="12.75">
      <c r="G1361" s="31"/>
    </row>
    <row r="1362" ht="12.75">
      <c r="G1362" s="31"/>
    </row>
    <row r="1363" ht="12.75">
      <c r="G1363" s="31"/>
    </row>
    <row r="1364" ht="12.75">
      <c r="G1364" s="31"/>
    </row>
    <row r="1365" ht="12.75">
      <c r="G1365" s="31"/>
    </row>
    <row r="1366" ht="12.75">
      <c r="G1366" s="31"/>
    </row>
    <row r="1367" ht="12.75">
      <c r="G1367" s="31"/>
    </row>
    <row r="1368" ht="12.75">
      <c r="G1368" s="31"/>
    </row>
    <row r="1369" ht="12.75">
      <c r="G1369" s="31"/>
    </row>
    <row r="1370" ht="12.75">
      <c r="G1370" s="31"/>
    </row>
    <row r="1371" ht="12.75">
      <c r="G1371" s="31"/>
    </row>
    <row r="1372" ht="12.75">
      <c r="G1372" s="31"/>
    </row>
    <row r="1373" ht="12.75">
      <c r="G1373" s="31"/>
    </row>
    <row r="1374" ht="12.75">
      <c r="G1374" s="31"/>
    </row>
    <row r="1375" ht="12.75">
      <c r="G1375" s="31"/>
    </row>
    <row r="1376" ht="12.75">
      <c r="G1376" s="31"/>
    </row>
    <row r="1377" ht="12.75">
      <c r="G1377" s="31"/>
    </row>
    <row r="1378" ht="12.75">
      <c r="G1378" s="31"/>
    </row>
    <row r="1379" ht="12.75">
      <c r="G1379" s="31"/>
    </row>
    <row r="1380" ht="12.75">
      <c r="G1380" s="31"/>
    </row>
    <row r="1381" ht="12.75">
      <c r="G1381" s="31"/>
    </row>
    <row r="1382" ht="12.75">
      <c r="G1382" s="31"/>
    </row>
    <row r="1383" ht="12.75">
      <c r="G1383" s="31"/>
    </row>
    <row r="1384" ht="12.75">
      <c r="G1384" s="31"/>
    </row>
    <row r="1385" ht="12.75">
      <c r="G1385" s="31"/>
    </row>
    <row r="1386" ht="12.75">
      <c r="G1386" s="31"/>
    </row>
    <row r="1387" ht="12.75">
      <c r="G1387" s="31"/>
    </row>
    <row r="1388" ht="12.75">
      <c r="G1388" s="31"/>
    </row>
    <row r="1389" ht="12.75">
      <c r="G1389" s="31"/>
    </row>
    <row r="1390" ht="12.75">
      <c r="G1390" s="31"/>
    </row>
    <row r="1391" ht="12.75">
      <c r="G1391" s="31"/>
    </row>
    <row r="1392" ht="12.75">
      <c r="G1392" s="31"/>
    </row>
    <row r="1393" ht="12.75">
      <c r="G1393" s="31"/>
    </row>
    <row r="1394" ht="12.75">
      <c r="G1394" s="31"/>
    </row>
    <row r="1395" ht="12.75">
      <c r="G1395" s="31"/>
    </row>
    <row r="1396" ht="12.75">
      <c r="G1396" s="31"/>
    </row>
    <row r="1397" ht="12.75">
      <c r="G1397" s="31"/>
    </row>
    <row r="1398" ht="12.75">
      <c r="G1398" s="31"/>
    </row>
    <row r="1399" ht="12.75">
      <c r="G1399" s="31"/>
    </row>
    <row r="1400" ht="12.75">
      <c r="G1400" s="31"/>
    </row>
    <row r="1401" ht="12.75">
      <c r="G1401" s="31"/>
    </row>
    <row r="1402" ht="12.75">
      <c r="G1402" s="31"/>
    </row>
    <row r="1403" ht="12.75">
      <c r="G1403" s="31"/>
    </row>
    <row r="1404" ht="12.75">
      <c r="G1404" s="31"/>
    </row>
    <row r="1405" ht="12.75">
      <c r="G1405" s="31"/>
    </row>
    <row r="1406" ht="12.75">
      <c r="G1406" s="31"/>
    </row>
    <row r="1407" ht="12.75">
      <c r="G1407" s="31"/>
    </row>
    <row r="1408" ht="12.75">
      <c r="G1408" s="31"/>
    </row>
    <row r="1409" ht="12.75">
      <c r="G1409" s="31"/>
    </row>
    <row r="1410" ht="12.75">
      <c r="G1410" s="31"/>
    </row>
    <row r="1411" ht="12.75">
      <c r="G1411" s="31"/>
    </row>
    <row r="1412" ht="12.75">
      <c r="G1412" s="31"/>
    </row>
    <row r="1413" ht="12.75">
      <c r="G1413" s="31"/>
    </row>
    <row r="1414" ht="12.75">
      <c r="G1414" s="31"/>
    </row>
    <row r="1415" ht="12.75">
      <c r="G1415" s="31"/>
    </row>
    <row r="1416" ht="12.75">
      <c r="G1416" s="31"/>
    </row>
    <row r="1417" ht="12.75">
      <c r="G1417" s="31"/>
    </row>
    <row r="1418" ht="12.75">
      <c r="G1418" s="31"/>
    </row>
    <row r="1419" ht="12.75">
      <c r="G1419" s="31"/>
    </row>
    <row r="1420" ht="12.75">
      <c r="G1420" s="31"/>
    </row>
    <row r="1421" ht="12.75">
      <c r="G1421" s="31"/>
    </row>
    <row r="1422" ht="12.75">
      <c r="G1422" s="31"/>
    </row>
    <row r="1423" ht="12.75">
      <c r="G1423" s="31"/>
    </row>
    <row r="1424" ht="12.75">
      <c r="G1424" s="31"/>
    </row>
    <row r="1425" ht="12.75">
      <c r="G1425" s="31"/>
    </row>
    <row r="1426" ht="12.75">
      <c r="G1426" s="31"/>
    </row>
    <row r="1427" ht="12.75">
      <c r="G1427" s="31"/>
    </row>
    <row r="1428" ht="12.75">
      <c r="G1428" s="31"/>
    </row>
    <row r="1429" ht="12.75">
      <c r="G1429" s="31"/>
    </row>
    <row r="1430" ht="12.75">
      <c r="G1430" s="31"/>
    </row>
    <row r="1431" ht="12.75">
      <c r="G1431" s="31"/>
    </row>
    <row r="1432" ht="12.75">
      <c r="G1432" s="31"/>
    </row>
    <row r="1433" ht="12.75">
      <c r="G1433" s="31"/>
    </row>
    <row r="1434" ht="12.75">
      <c r="G1434" s="31"/>
    </row>
    <row r="1435" ht="12.75">
      <c r="G1435" s="31"/>
    </row>
    <row r="1436" ht="12.75">
      <c r="G1436" s="31"/>
    </row>
    <row r="1437" ht="12.75">
      <c r="G1437" s="31"/>
    </row>
    <row r="1438" ht="12.75">
      <c r="G1438" s="31"/>
    </row>
    <row r="1439" ht="12.75">
      <c r="G1439" s="31"/>
    </row>
    <row r="1440" ht="12.75">
      <c r="G1440" s="31"/>
    </row>
    <row r="1441" ht="12.75">
      <c r="G1441" s="31"/>
    </row>
    <row r="1442" ht="12.75">
      <c r="G1442" s="31"/>
    </row>
    <row r="1443" ht="12.75">
      <c r="G1443" s="31"/>
    </row>
    <row r="1444" ht="12.75">
      <c r="G1444" s="31"/>
    </row>
    <row r="1445" ht="12.75">
      <c r="G1445" s="31"/>
    </row>
    <row r="1446" ht="12.75">
      <c r="G1446" s="31"/>
    </row>
    <row r="1447" ht="12.75">
      <c r="G1447" s="31"/>
    </row>
    <row r="1448" ht="12.75">
      <c r="G1448" s="31"/>
    </row>
    <row r="1449" ht="12.75">
      <c r="G1449" s="31"/>
    </row>
    <row r="1450" ht="12.75">
      <c r="G1450" s="31"/>
    </row>
    <row r="1451" ht="12.75">
      <c r="G1451" s="31"/>
    </row>
    <row r="1452" ht="12.75">
      <c r="G1452" s="31"/>
    </row>
    <row r="1453" ht="12.75">
      <c r="G1453" s="31"/>
    </row>
    <row r="1454" ht="12.75">
      <c r="G1454" s="31"/>
    </row>
    <row r="1455" ht="12.75">
      <c r="G1455" s="31"/>
    </row>
    <row r="1456" ht="12.75">
      <c r="G1456" s="31"/>
    </row>
    <row r="1457" ht="12.75">
      <c r="G1457" s="31"/>
    </row>
    <row r="1458" ht="12.75">
      <c r="G1458" s="31"/>
    </row>
    <row r="1459" ht="12.75">
      <c r="G1459" s="31"/>
    </row>
    <row r="1460" ht="12.75">
      <c r="G1460" s="31"/>
    </row>
    <row r="1461" ht="12.75">
      <c r="G1461" s="31"/>
    </row>
    <row r="1462" ht="12.75">
      <c r="G1462" s="31"/>
    </row>
    <row r="1463" ht="12.75">
      <c r="G1463" s="31"/>
    </row>
    <row r="1464" ht="12.75">
      <c r="G1464" s="31"/>
    </row>
    <row r="1465" ht="12.75">
      <c r="G1465" s="31"/>
    </row>
    <row r="1466" ht="12.75">
      <c r="G1466" s="31"/>
    </row>
    <row r="1467" ht="12.75">
      <c r="G1467" s="31"/>
    </row>
    <row r="1468" ht="12.75">
      <c r="G1468" s="31"/>
    </row>
    <row r="1469" ht="12.75">
      <c r="G1469" s="31"/>
    </row>
    <row r="1470" ht="12.75">
      <c r="G1470" s="31"/>
    </row>
    <row r="1471" ht="12.75">
      <c r="G1471" s="31"/>
    </row>
    <row r="1472" ht="12.75">
      <c r="G1472" s="31"/>
    </row>
    <row r="1473" ht="12.75">
      <c r="G1473" s="31"/>
    </row>
    <row r="1474" ht="12.75">
      <c r="G1474" s="31"/>
    </row>
    <row r="1475" ht="12.75">
      <c r="G1475" s="31"/>
    </row>
    <row r="1476" ht="12.75">
      <c r="G1476" s="31"/>
    </row>
    <row r="1477" ht="12.75">
      <c r="G1477" s="31"/>
    </row>
    <row r="1478" ht="12.75">
      <c r="G1478" s="31"/>
    </row>
    <row r="1479" ht="12.75">
      <c r="G1479" s="31"/>
    </row>
    <row r="1480" ht="12.75">
      <c r="G1480" s="31"/>
    </row>
    <row r="1481" ht="12.75">
      <c r="G1481" s="31"/>
    </row>
    <row r="1482" ht="12.75">
      <c r="G1482" s="31"/>
    </row>
    <row r="1483" ht="12.75">
      <c r="G1483" s="31"/>
    </row>
    <row r="1484" ht="12.75">
      <c r="G1484" s="31"/>
    </row>
    <row r="1485" ht="12.75">
      <c r="G1485" s="31"/>
    </row>
    <row r="1486" ht="12.75">
      <c r="G1486" s="31"/>
    </row>
    <row r="1487" ht="12.75">
      <c r="G1487" s="31"/>
    </row>
    <row r="1488" ht="12.75">
      <c r="G1488" s="31"/>
    </row>
    <row r="1489" ht="12.75">
      <c r="G1489" s="31"/>
    </row>
    <row r="1490" ht="12.75">
      <c r="G1490" s="31"/>
    </row>
    <row r="1491" ht="12.75">
      <c r="G1491" s="31"/>
    </row>
    <row r="1492" ht="12.75">
      <c r="G1492" s="31"/>
    </row>
    <row r="1493" ht="12.75">
      <c r="G1493" s="31"/>
    </row>
    <row r="1494" ht="12.75">
      <c r="G1494" s="31"/>
    </row>
    <row r="1495" ht="12.75">
      <c r="G1495" s="31"/>
    </row>
    <row r="1496" ht="12.75">
      <c r="G1496" s="31"/>
    </row>
    <row r="1497" ht="12.75">
      <c r="G1497" s="31"/>
    </row>
    <row r="1498" ht="12.75">
      <c r="G1498" s="31"/>
    </row>
    <row r="1499" ht="12.75">
      <c r="G1499" s="31"/>
    </row>
    <row r="1500" ht="12.75">
      <c r="G1500" s="31"/>
    </row>
    <row r="1501" ht="12.75">
      <c r="G1501" s="31"/>
    </row>
    <row r="1502" ht="12.75">
      <c r="G1502" s="31"/>
    </row>
    <row r="1503" ht="12.75">
      <c r="G1503" s="31"/>
    </row>
    <row r="1504" ht="12.75">
      <c r="G1504" s="31"/>
    </row>
    <row r="1505" ht="12.75">
      <c r="G1505" s="31"/>
    </row>
    <row r="1506" ht="12.75">
      <c r="G1506" s="31"/>
    </row>
    <row r="1507" ht="12.75">
      <c r="G1507" s="31"/>
    </row>
    <row r="1508" ht="12.75">
      <c r="G1508" s="31"/>
    </row>
    <row r="1509" ht="12.75">
      <c r="G1509" s="31"/>
    </row>
    <row r="1510" ht="12.75">
      <c r="G1510" s="31"/>
    </row>
    <row r="1511" ht="12.75">
      <c r="G1511" s="31"/>
    </row>
    <row r="1512" ht="12.75">
      <c r="G1512" s="31"/>
    </row>
    <row r="1513" ht="12.75">
      <c r="G1513" s="31"/>
    </row>
    <row r="1514" ht="12.75">
      <c r="G1514" s="31"/>
    </row>
    <row r="1515" ht="12.75">
      <c r="G1515" s="31"/>
    </row>
    <row r="1516" ht="12.75">
      <c r="G1516" s="31"/>
    </row>
    <row r="1517" ht="12.75">
      <c r="G1517" s="31"/>
    </row>
    <row r="1518" ht="12.75">
      <c r="G1518" s="31"/>
    </row>
    <row r="1519" ht="12.75">
      <c r="G1519" s="31"/>
    </row>
    <row r="1520" ht="12.75">
      <c r="G1520" s="31"/>
    </row>
    <row r="1521" ht="12.75">
      <c r="G1521" s="31"/>
    </row>
    <row r="1522" ht="12.75">
      <c r="G1522" s="31"/>
    </row>
    <row r="1523" ht="12.75">
      <c r="G1523" s="31"/>
    </row>
    <row r="1524" ht="12.75">
      <c r="G1524" s="31"/>
    </row>
    <row r="1525" ht="12.75">
      <c r="G1525" s="31"/>
    </row>
    <row r="1526" ht="12.75">
      <c r="G1526" s="31"/>
    </row>
    <row r="1527" ht="12.75">
      <c r="G1527" s="31"/>
    </row>
    <row r="1528" ht="12.75">
      <c r="G1528" s="31"/>
    </row>
    <row r="1529" ht="12.75">
      <c r="G1529" s="31"/>
    </row>
    <row r="1530" ht="12.75">
      <c r="G1530" s="31"/>
    </row>
    <row r="1531" ht="12.75">
      <c r="G1531" s="31"/>
    </row>
    <row r="1532" ht="12.75">
      <c r="G1532" s="31"/>
    </row>
    <row r="1533" ht="12.75">
      <c r="G1533" s="31"/>
    </row>
    <row r="1534" ht="12.75">
      <c r="G1534" s="31"/>
    </row>
    <row r="1535" ht="12.75">
      <c r="G1535" s="31"/>
    </row>
    <row r="1536" ht="12.75">
      <c r="G1536" s="31"/>
    </row>
    <row r="1537" ht="12.75">
      <c r="G1537" s="31"/>
    </row>
    <row r="1538" ht="12.75">
      <c r="G1538" s="31"/>
    </row>
    <row r="1539" ht="12.75">
      <c r="G1539" s="31"/>
    </row>
    <row r="1540" ht="12.75">
      <c r="G1540" s="31"/>
    </row>
    <row r="1541" ht="12.75">
      <c r="G1541" s="31"/>
    </row>
    <row r="1542" ht="12.75">
      <c r="G1542" s="31"/>
    </row>
    <row r="1543" ht="12.75">
      <c r="G1543" s="31"/>
    </row>
    <row r="1544" ht="12.75">
      <c r="G1544" s="31"/>
    </row>
    <row r="1545" ht="12.75">
      <c r="G1545" s="31"/>
    </row>
    <row r="1546" ht="12.75">
      <c r="G1546" s="31"/>
    </row>
    <row r="1547" ht="12.75">
      <c r="G1547" s="31"/>
    </row>
    <row r="1548" ht="12.75">
      <c r="G1548" s="31"/>
    </row>
    <row r="1549" ht="12.75">
      <c r="G1549" s="31"/>
    </row>
    <row r="1550" ht="12.75">
      <c r="G1550" s="31"/>
    </row>
  </sheetData>
  <mergeCells count="2">
    <mergeCell ref="C294:F294"/>
    <mergeCell ref="A1:H1"/>
  </mergeCells>
  <printOptions/>
  <pageMargins left="0.75" right="0.25" top="1" bottom="0.17" header="0.17" footer="0.5"/>
  <pageSetup firstPageNumber="13" useFirstPageNumber="1" horizontalDpi="1200" verticalDpi="1200" orientation="portrait" scale="80" r:id="rId1"/>
  <headerFooter alignWithMargins="0">
    <oddHeader>&amp;R&amp;"Times New Roman,Regular"&amp;16Questar Gas Company
Docket No. 07-057-13
QGC Exhibit 6.4
Page &amp;P of 19</oddHeader>
  </headerFooter>
  <rowBreaks count="6" manualBreakCount="6">
    <brk id="55" max="8" man="1"/>
    <brk id="104" max="8" man="1"/>
    <brk id="152" max="8" man="1"/>
    <brk id="197" max="8" man="1"/>
    <brk id="238" max="8" man="1"/>
    <brk id="28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QUESTAR</dc:creator>
  <cp:keywords/>
  <dc:description/>
  <cp:lastModifiedBy>03810</cp:lastModifiedBy>
  <cp:lastPrinted>2007-12-19T05:08:04Z</cp:lastPrinted>
  <dcterms:created xsi:type="dcterms:W3CDTF">2001-05-16T20:00:24Z</dcterms:created>
  <dcterms:modified xsi:type="dcterms:W3CDTF">2007-12-19T05:09:42Z</dcterms:modified>
  <cp:category/>
  <cp:version/>
  <cp:contentType/>
  <cp:contentStatus/>
</cp:coreProperties>
</file>